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4520" windowHeight="12240" tabRatio="746"/>
  </bookViews>
  <sheets>
    <sheet name="01.1 - Stavební část - in..." sheetId="2" r:id="rId1"/>
  </sheets>
  <definedNames>
    <definedName name="_xlnm._FilterDatabase" localSheetId="0" hidden="1">'01.1 - Stavební část - in...'!$C$6:$I$155</definedName>
    <definedName name="_xlnm.Print_Titles" localSheetId="0">'01.1 - Stavební část - in...'!$6:$6</definedName>
    <definedName name="_xlnm.Print_Area" localSheetId="0">'01.1 - Stavební část - in...'!#REF!,'01.1 - Stavební část - in...'!#REF!,'01.1 - Stavební část - in...'!$C$4:$I$155</definedName>
  </definedNames>
  <calcPr calcId="145621"/>
</workbook>
</file>

<file path=xl/calcChain.xml><?xml version="1.0" encoding="utf-8"?>
<calcChain xmlns="http://schemas.openxmlformats.org/spreadsheetml/2006/main">
  <c r="O14" i="2" l="1"/>
  <c r="Q14" i="2"/>
  <c r="S14" i="2"/>
  <c r="BD14" i="2"/>
  <c r="BE14" i="2"/>
  <c r="BF14" i="2"/>
  <c r="BG14" i="2"/>
  <c r="BH14" i="2"/>
  <c r="BJ14" i="2"/>
  <c r="BH153" i="2" l="1"/>
  <c r="BG153" i="2"/>
  <c r="BF153" i="2"/>
  <c r="BE153" i="2"/>
  <c r="S153" i="2"/>
  <c r="Q153" i="2"/>
  <c r="O153" i="2"/>
  <c r="BJ153" i="2"/>
  <c r="BJ152" i="2" s="1"/>
  <c r="BD153" i="2"/>
  <c r="BH150" i="2"/>
  <c r="BG150" i="2"/>
  <c r="BF150" i="2"/>
  <c r="BE150" i="2"/>
  <c r="S150" i="2"/>
  <c r="Q150" i="2"/>
  <c r="O150" i="2"/>
  <c r="BJ150" i="2"/>
  <c r="BD150" i="2"/>
  <c r="BH147" i="2"/>
  <c r="BG147" i="2"/>
  <c r="BF147" i="2"/>
  <c r="BE147" i="2"/>
  <c r="S147" i="2"/>
  <c r="Q147" i="2"/>
  <c r="O147" i="2"/>
  <c r="BJ147" i="2"/>
  <c r="BD147" i="2"/>
  <c r="BH145" i="2"/>
  <c r="BG145" i="2"/>
  <c r="BF145" i="2"/>
  <c r="BE145" i="2"/>
  <c r="S145" i="2"/>
  <c r="Q145" i="2"/>
  <c r="O145" i="2"/>
  <c r="BJ145" i="2"/>
  <c r="BD145" i="2"/>
  <c r="BH143" i="2"/>
  <c r="BG143" i="2"/>
  <c r="BF143" i="2"/>
  <c r="BE143" i="2"/>
  <c r="S143" i="2"/>
  <c r="Q143" i="2"/>
  <c r="O143" i="2"/>
  <c r="BJ143" i="2"/>
  <c r="BD143" i="2"/>
  <c r="BH141" i="2"/>
  <c r="BG141" i="2"/>
  <c r="BF141" i="2"/>
  <c r="BE141" i="2"/>
  <c r="S141" i="2"/>
  <c r="Q141" i="2"/>
  <c r="O141" i="2"/>
  <c r="BJ141" i="2"/>
  <c r="BD141" i="2"/>
  <c r="BH136" i="2"/>
  <c r="BG136" i="2"/>
  <c r="BF136" i="2"/>
  <c r="BE136" i="2"/>
  <c r="S136" i="2"/>
  <c r="Q136" i="2"/>
  <c r="O136" i="2"/>
  <c r="BJ136" i="2"/>
  <c r="BD136" i="2"/>
  <c r="BH134" i="2"/>
  <c r="BG134" i="2"/>
  <c r="BF134" i="2"/>
  <c r="BE134" i="2"/>
  <c r="S134" i="2"/>
  <c r="Q134" i="2"/>
  <c r="O134" i="2"/>
  <c r="BJ134" i="2"/>
  <c r="BD134" i="2"/>
  <c r="BH131" i="2"/>
  <c r="BG131" i="2"/>
  <c r="BF131" i="2"/>
  <c r="BE131" i="2"/>
  <c r="S131" i="2"/>
  <c r="Q131" i="2"/>
  <c r="O131" i="2"/>
  <c r="BJ131" i="2"/>
  <c r="BD131" i="2"/>
  <c r="BH129" i="2"/>
  <c r="BG129" i="2"/>
  <c r="BF129" i="2"/>
  <c r="BE129" i="2"/>
  <c r="S129" i="2"/>
  <c r="Q129" i="2"/>
  <c r="O129" i="2"/>
  <c r="BJ129" i="2"/>
  <c r="BD129" i="2"/>
  <c r="BH127" i="2"/>
  <c r="BG127" i="2"/>
  <c r="BF127" i="2"/>
  <c r="BE127" i="2"/>
  <c r="S127" i="2"/>
  <c r="Q127" i="2"/>
  <c r="O127" i="2"/>
  <c r="BJ127" i="2"/>
  <c r="BD127" i="2"/>
  <c r="BH125" i="2"/>
  <c r="BG125" i="2"/>
  <c r="BF125" i="2"/>
  <c r="BE125" i="2"/>
  <c r="S125" i="2"/>
  <c r="Q125" i="2"/>
  <c r="O125" i="2"/>
  <c r="BJ125" i="2"/>
  <c r="BD125" i="2"/>
  <c r="BH123" i="2"/>
  <c r="BG123" i="2"/>
  <c r="BF123" i="2"/>
  <c r="BE123" i="2"/>
  <c r="S123" i="2"/>
  <c r="Q123" i="2"/>
  <c r="O123" i="2"/>
  <c r="BJ123" i="2"/>
  <c r="BD123" i="2"/>
  <c r="BH121" i="2"/>
  <c r="BG121" i="2"/>
  <c r="BF121" i="2"/>
  <c r="BE121" i="2"/>
  <c r="S121" i="2"/>
  <c r="Q121" i="2"/>
  <c r="O121" i="2"/>
  <c r="BJ121" i="2"/>
  <c r="BD121" i="2"/>
  <c r="BH119" i="2"/>
  <c r="BG119" i="2"/>
  <c r="BF119" i="2"/>
  <c r="BE119" i="2"/>
  <c r="S119" i="2"/>
  <c r="Q119" i="2"/>
  <c r="O119" i="2"/>
  <c r="BJ119" i="2"/>
  <c r="BD119" i="2"/>
  <c r="BH117" i="2"/>
  <c r="BG117" i="2"/>
  <c r="BF117" i="2"/>
  <c r="BE117" i="2"/>
  <c r="S117" i="2"/>
  <c r="Q117" i="2"/>
  <c r="O117" i="2"/>
  <c r="BJ117" i="2"/>
  <c r="BD117" i="2"/>
  <c r="BH115" i="2"/>
  <c r="BG115" i="2"/>
  <c r="BF115" i="2"/>
  <c r="BE115" i="2"/>
  <c r="S115" i="2"/>
  <c r="Q115" i="2"/>
  <c r="O115" i="2"/>
  <c r="BJ115" i="2"/>
  <c r="BD115" i="2"/>
  <c r="BH113" i="2"/>
  <c r="BG113" i="2"/>
  <c r="BF113" i="2"/>
  <c r="BE113" i="2"/>
  <c r="S113" i="2"/>
  <c r="Q113" i="2"/>
  <c r="O113" i="2"/>
  <c r="BJ113" i="2"/>
  <c r="BD113" i="2"/>
  <c r="BH111" i="2"/>
  <c r="BG111" i="2"/>
  <c r="BF111" i="2"/>
  <c r="BE111" i="2"/>
  <c r="S111" i="2"/>
  <c r="Q111" i="2"/>
  <c r="O111" i="2"/>
  <c r="BJ111" i="2"/>
  <c r="BD111" i="2"/>
  <c r="BH109" i="2"/>
  <c r="BG109" i="2"/>
  <c r="BF109" i="2"/>
  <c r="BE109" i="2"/>
  <c r="S109" i="2"/>
  <c r="Q109" i="2"/>
  <c r="O109" i="2"/>
  <c r="BJ109" i="2"/>
  <c r="BD109" i="2"/>
  <c r="BH107" i="2"/>
  <c r="BG107" i="2"/>
  <c r="BF107" i="2"/>
  <c r="BE107" i="2"/>
  <c r="S107" i="2"/>
  <c r="Q107" i="2"/>
  <c r="O107" i="2"/>
  <c r="BJ107" i="2"/>
  <c r="BD107" i="2"/>
  <c r="BH105" i="2"/>
  <c r="BG105" i="2"/>
  <c r="BF105" i="2"/>
  <c r="BE105" i="2"/>
  <c r="S105" i="2"/>
  <c r="Q105" i="2"/>
  <c r="O105" i="2"/>
  <c r="BJ105" i="2"/>
  <c r="BD105" i="2"/>
  <c r="BH103" i="2"/>
  <c r="BG103" i="2"/>
  <c r="BF103" i="2"/>
  <c r="BE103" i="2"/>
  <c r="S103" i="2"/>
  <c r="Q103" i="2"/>
  <c r="O103" i="2"/>
  <c r="BJ103" i="2"/>
  <c r="BD103" i="2"/>
  <c r="BH101" i="2"/>
  <c r="BG101" i="2"/>
  <c r="BF101" i="2"/>
  <c r="BE101" i="2"/>
  <c r="S101" i="2"/>
  <c r="Q101" i="2"/>
  <c r="O101" i="2"/>
  <c r="BJ101" i="2"/>
  <c r="BD101" i="2"/>
  <c r="BH98" i="2"/>
  <c r="BG98" i="2"/>
  <c r="BF98" i="2"/>
  <c r="BE98" i="2"/>
  <c r="S98" i="2"/>
  <c r="Q98" i="2"/>
  <c r="O98" i="2"/>
  <c r="BJ98" i="2"/>
  <c r="BD98" i="2"/>
  <c r="BH96" i="2"/>
  <c r="BG96" i="2"/>
  <c r="BF96" i="2"/>
  <c r="BE96" i="2"/>
  <c r="S96" i="2"/>
  <c r="Q96" i="2"/>
  <c r="O96" i="2"/>
  <c r="BJ96" i="2"/>
  <c r="BD96" i="2"/>
  <c r="BH94" i="2"/>
  <c r="BG94" i="2"/>
  <c r="BF94" i="2"/>
  <c r="BE94" i="2"/>
  <c r="S94" i="2"/>
  <c r="Q94" i="2"/>
  <c r="O94" i="2"/>
  <c r="BJ94" i="2"/>
  <c r="BD94" i="2"/>
  <c r="BH92" i="2"/>
  <c r="BG92" i="2"/>
  <c r="BF92" i="2"/>
  <c r="BE92" i="2"/>
  <c r="S92" i="2"/>
  <c r="Q92" i="2"/>
  <c r="O92" i="2"/>
  <c r="BJ92" i="2"/>
  <c r="BD92" i="2"/>
  <c r="BH90" i="2"/>
  <c r="BG90" i="2"/>
  <c r="BF90" i="2"/>
  <c r="BE90" i="2"/>
  <c r="S90" i="2"/>
  <c r="Q90" i="2"/>
  <c r="O90" i="2"/>
  <c r="BJ90" i="2"/>
  <c r="BD90" i="2"/>
  <c r="BH88" i="2"/>
  <c r="BG88" i="2"/>
  <c r="BF88" i="2"/>
  <c r="BE88" i="2"/>
  <c r="S88" i="2"/>
  <c r="Q88" i="2"/>
  <c r="O88" i="2"/>
  <c r="BJ88" i="2"/>
  <c r="BJ87" i="2" s="1"/>
  <c r="BD88" i="2"/>
  <c r="BH85" i="2"/>
  <c r="BG85" i="2"/>
  <c r="BF85" i="2"/>
  <c r="BE85" i="2"/>
  <c r="S85" i="2"/>
  <c r="Q85" i="2"/>
  <c r="O85" i="2"/>
  <c r="BJ85" i="2"/>
  <c r="BD85" i="2"/>
  <c r="BH83" i="2"/>
  <c r="BG83" i="2"/>
  <c r="BF83" i="2"/>
  <c r="BE83" i="2"/>
  <c r="S83" i="2"/>
  <c r="Q83" i="2"/>
  <c r="O83" i="2"/>
  <c r="BJ83" i="2"/>
  <c r="BJ82" i="2" s="1"/>
  <c r="BD83" i="2"/>
  <c r="BH79" i="2"/>
  <c r="BG79" i="2"/>
  <c r="BF79" i="2"/>
  <c r="BE79" i="2"/>
  <c r="S79" i="2"/>
  <c r="Q79" i="2"/>
  <c r="O79" i="2"/>
  <c r="BJ79" i="2"/>
  <c r="BD79" i="2"/>
  <c r="BH77" i="2"/>
  <c r="BG77" i="2"/>
  <c r="BF77" i="2"/>
  <c r="BE77" i="2"/>
  <c r="S77" i="2"/>
  <c r="Q77" i="2"/>
  <c r="O77" i="2"/>
  <c r="BJ77" i="2"/>
  <c r="BD77" i="2"/>
  <c r="BH75" i="2"/>
  <c r="BG75" i="2"/>
  <c r="BF75" i="2"/>
  <c r="BE75" i="2"/>
  <c r="S75" i="2"/>
  <c r="Q75" i="2"/>
  <c r="O75" i="2"/>
  <c r="BJ75" i="2"/>
  <c r="BD75" i="2"/>
  <c r="BH73" i="2"/>
  <c r="BG73" i="2"/>
  <c r="BF73" i="2"/>
  <c r="BE73" i="2"/>
  <c r="S73" i="2"/>
  <c r="Q73" i="2"/>
  <c r="O73" i="2"/>
  <c r="BJ73" i="2"/>
  <c r="BD73" i="2"/>
  <c r="BH71" i="2"/>
  <c r="BG71" i="2"/>
  <c r="BF71" i="2"/>
  <c r="BE71" i="2"/>
  <c r="S71" i="2"/>
  <c r="Q71" i="2"/>
  <c r="O71" i="2"/>
  <c r="BJ71" i="2"/>
  <c r="BD71" i="2"/>
  <c r="BH67" i="2"/>
  <c r="BG67" i="2"/>
  <c r="BF67" i="2"/>
  <c r="BE67" i="2"/>
  <c r="S67" i="2"/>
  <c r="Q67" i="2"/>
  <c r="O67" i="2"/>
  <c r="BJ67" i="2"/>
  <c r="BD67" i="2"/>
  <c r="BH65" i="2"/>
  <c r="BG65" i="2"/>
  <c r="BF65" i="2"/>
  <c r="BE65" i="2"/>
  <c r="S65" i="2"/>
  <c r="Q65" i="2"/>
  <c r="O65" i="2"/>
  <c r="BJ65" i="2"/>
  <c r="BD65" i="2"/>
  <c r="BH62" i="2"/>
  <c r="BG62" i="2"/>
  <c r="BF62" i="2"/>
  <c r="BE62" i="2"/>
  <c r="S62" i="2"/>
  <c r="Q62" i="2"/>
  <c r="O62" i="2"/>
  <c r="BJ62" i="2"/>
  <c r="BD62" i="2"/>
  <c r="BH57" i="2"/>
  <c r="BG57" i="2"/>
  <c r="BF57" i="2"/>
  <c r="BE57" i="2"/>
  <c r="S57" i="2"/>
  <c r="Q57" i="2"/>
  <c r="O57" i="2"/>
  <c r="BJ57" i="2"/>
  <c r="BD57" i="2"/>
  <c r="BH52" i="2"/>
  <c r="BG52" i="2"/>
  <c r="BF52" i="2"/>
  <c r="BE52" i="2"/>
  <c r="S52" i="2"/>
  <c r="Q52" i="2"/>
  <c r="O52" i="2"/>
  <c r="BJ52" i="2"/>
  <c r="BD52" i="2"/>
  <c r="BH49" i="2"/>
  <c r="BG49" i="2"/>
  <c r="BF49" i="2"/>
  <c r="BE49" i="2"/>
  <c r="S49" i="2"/>
  <c r="Q49" i="2"/>
  <c r="O49" i="2"/>
  <c r="BJ49" i="2"/>
  <c r="BD49" i="2"/>
  <c r="BH46" i="2"/>
  <c r="BG46" i="2"/>
  <c r="BF46" i="2"/>
  <c r="BE46" i="2"/>
  <c r="S46" i="2"/>
  <c r="Q46" i="2"/>
  <c r="O46" i="2"/>
  <c r="BJ46" i="2"/>
  <c r="BD46" i="2"/>
  <c r="BH41" i="2"/>
  <c r="BG41" i="2"/>
  <c r="BF41" i="2"/>
  <c r="BE41" i="2"/>
  <c r="S41" i="2"/>
  <c r="Q41" i="2"/>
  <c r="O41" i="2"/>
  <c r="BJ41" i="2"/>
  <c r="BD41" i="2"/>
  <c r="BH38" i="2"/>
  <c r="BG38" i="2"/>
  <c r="BF38" i="2"/>
  <c r="BE38" i="2"/>
  <c r="S38" i="2"/>
  <c r="Q38" i="2"/>
  <c r="O38" i="2"/>
  <c r="BJ38" i="2"/>
  <c r="BD38" i="2"/>
  <c r="BH35" i="2"/>
  <c r="BG35" i="2"/>
  <c r="BF35" i="2"/>
  <c r="BE35" i="2"/>
  <c r="S35" i="2"/>
  <c r="Q35" i="2"/>
  <c r="O35" i="2"/>
  <c r="BJ35" i="2"/>
  <c r="BD35" i="2"/>
  <c r="BH32" i="2"/>
  <c r="BG32" i="2"/>
  <c r="BF32" i="2"/>
  <c r="BE32" i="2"/>
  <c r="S32" i="2"/>
  <c r="Q32" i="2"/>
  <c r="O32" i="2"/>
  <c r="BJ32" i="2"/>
  <c r="BD32" i="2"/>
  <c r="BH30" i="2"/>
  <c r="BG30" i="2"/>
  <c r="BF30" i="2"/>
  <c r="BE30" i="2"/>
  <c r="S30" i="2"/>
  <c r="Q30" i="2"/>
  <c r="O30" i="2"/>
  <c r="BJ30" i="2"/>
  <c r="BJ29" i="2" s="1"/>
  <c r="BD30" i="2"/>
  <c r="BH25" i="2"/>
  <c r="BG25" i="2"/>
  <c r="BF25" i="2"/>
  <c r="BE25" i="2"/>
  <c r="S25" i="2"/>
  <c r="Q25" i="2"/>
  <c r="O25" i="2"/>
  <c r="BJ25" i="2"/>
  <c r="BD25" i="2"/>
  <c r="BH23" i="2"/>
  <c r="BG23" i="2"/>
  <c r="BF23" i="2"/>
  <c r="BE23" i="2"/>
  <c r="S23" i="2"/>
  <c r="Q23" i="2"/>
  <c r="O23" i="2"/>
  <c r="BJ23" i="2"/>
  <c r="BD23" i="2"/>
  <c r="BH21" i="2"/>
  <c r="BG21" i="2"/>
  <c r="BF21" i="2"/>
  <c r="BE21" i="2"/>
  <c r="S21" i="2"/>
  <c r="Q21" i="2"/>
  <c r="O21" i="2"/>
  <c r="BJ21" i="2"/>
  <c r="BD21" i="2"/>
  <c r="BH17" i="2"/>
  <c r="BG17" i="2"/>
  <c r="BF17" i="2"/>
  <c r="BE17" i="2"/>
  <c r="S17" i="2"/>
  <c r="Q17" i="2"/>
  <c r="O17" i="2"/>
  <c r="BJ17" i="2"/>
  <c r="BD17" i="2"/>
  <c r="BJ11" i="2"/>
  <c r="BH9" i="2"/>
  <c r="BG9" i="2"/>
  <c r="BF9" i="2"/>
  <c r="BE9" i="2"/>
  <c r="S9" i="2"/>
  <c r="S8" i="2" s="1"/>
  <c r="Q9" i="2"/>
  <c r="Q8" i="2" s="1"/>
  <c r="O9" i="2"/>
  <c r="O8" i="2" s="1"/>
  <c r="BJ9" i="2"/>
  <c r="BJ8" i="2" s="1"/>
  <c r="BD9" i="2"/>
  <c r="O82" i="2" l="1"/>
  <c r="O87" i="2"/>
  <c r="Q100" i="2"/>
  <c r="Q133" i="2"/>
  <c r="O139" i="2"/>
  <c r="Q140" i="2"/>
  <c r="Q87" i="2"/>
  <c r="O11" i="2"/>
  <c r="Q70" i="2"/>
  <c r="O152" i="2"/>
  <c r="S152" i="2"/>
  <c r="Q11" i="2"/>
  <c r="S16" i="2"/>
  <c r="O70" i="2"/>
  <c r="O138" i="2"/>
  <c r="Q152" i="2"/>
  <c r="S11" i="2"/>
  <c r="Q16" i="2"/>
  <c r="O29" i="2"/>
  <c r="S29" i="2"/>
  <c r="BJ70" i="2"/>
  <c r="O16" i="2"/>
  <c r="Q29" i="2"/>
  <c r="S70" i="2"/>
  <c r="Q82" i="2"/>
  <c r="S87" i="2"/>
  <c r="O100" i="2"/>
  <c r="S100" i="2"/>
  <c r="S133" i="2"/>
  <c r="O133" i="2"/>
  <c r="BJ133" i="2"/>
  <c r="Q138" i="2"/>
  <c r="BJ138" i="2"/>
  <c r="Q139" i="2"/>
  <c r="S139" i="2"/>
  <c r="O140" i="2"/>
  <c r="S140" i="2"/>
  <c r="S82" i="2"/>
  <c r="S138" i="2"/>
  <c r="BJ140" i="2"/>
  <c r="BJ139" i="2"/>
  <c r="BJ100" i="2"/>
  <c r="BJ16" i="2"/>
  <c r="O7" i="2" l="1"/>
  <c r="Q7" i="2"/>
  <c r="O81" i="2"/>
  <c r="S81" i="2"/>
  <c r="Q81" i="2"/>
  <c r="S7" i="2"/>
  <c r="BJ7" i="2"/>
  <c r="BJ81" i="2"/>
</calcChain>
</file>

<file path=xl/sharedStrings.xml><?xml version="1.0" encoding="utf-8"?>
<sst xmlns="http://schemas.openxmlformats.org/spreadsheetml/2006/main" count="1640" uniqueCount="341">
  <si>
    <t/>
  </si>
  <si>
    <t>True</t>
  </si>
  <si>
    <t>DPH</t>
  </si>
  <si>
    <t>základní</t>
  </si>
  <si>
    <t>Kód</t>
  </si>
  <si>
    <t>Popis</t>
  </si>
  <si>
    <t>Typ</t>
  </si>
  <si>
    <t>D</t>
  </si>
  <si>
    <t>0</t>
  </si>
  <si>
    <t>001</t>
  </si>
  <si>
    <t>1</t>
  </si>
  <si>
    <t>2</t>
  </si>
  <si>
    <t>PČ</t>
  </si>
  <si>
    <t>MJ</t>
  </si>
  <si>
    <t>Množství</t>
  </si>
  <si>
    <t>Cenová soustava</t>
  </si>
  <si>
    <t>J. Nh [h]</t>
  </si>
  <si>
    <t>Nh celkem [h]</t>
  </si>
  <si>
    <t>J. hmotnost [t]</t>
  </si>
  <si>
    <t>Hmotnost celkem [t]</t>
  </si>
  <si>
    <t>J. suť [t]</t>
  </si>
  <si>
    <t>Suť Celkem [t]</t>
  </si>
  <si>
    <t>HSV</t>
  </si>
  <si>
    <t>Práce a dodávky HSV</t>
  </si>
  <si>
    <t>ROZPOCET</t>
  </si>
  <si>
    <t>00</t>
  </si>
  <si>
    <t>Poznámky</t>
  </si>
  <si>
    <t>K</t>
  </si>
  <si>
    <t>4</t>
  </si>
  <si>
    <t>1712668666</t>
  </si>
  <si>
    <t>m2</t>
  </si>
  <si>
    <t>CS ÚRS 2019 02</t>
  </si>
  <si>
    <t>VV</t>
  </si>
  <si>
    <t>3</t>
  </si>
  <si>
    <t>m</t>
  </si>
  <si>
    <t>6</t>
  </si>
  <si>
    <t>m3</t>
  </si>
  <si>
    <t>16</t>
  </si>
  <si>
    <t>M</t>
  </si>
  <si>
    <t>32</t>
  </si>
  <si>
    <t>42</t>
  </si>
  <si>
    <t>44</t>
  </si>
  <si>
    <t>kus</t>
  </si>
  <si>
    <t>Svislé a kompletní konstrukce</t>
  </si>
  <si>
    <t>56</t>
  </si>
  <si>
    <t>311236111</t>
  </si>
  <si>
    <t>Zdivo jednovrstvé zvukově izolační z cihel děrovaných spojených na pero a drážku na maltu cementovou M10, pevnost cihel do P15, tl. zdiva 200 mm</t>
  </si>
  <si>
    <t>599050089</t>
  </si>
  <si>
    <t>63</t>
  </si>
  <si>
    <t>431</t>
  </si>
  <si>
    <t>Schodiště - oprava a repase</t>
  </si>
  <si>
    <t>139</t>
  </si>
  <si>
    <t>43100-1001</t>
  </si>
  <si>
    <t>Mechanické odstranění lepidel z povrchu schoišť.stupňů - pomocí kartáčů, špachtlí, dočištění abrazivní metodou, závěrečné dočištění povrchu neutrálním mycím přípravkem na kámen</t>
  </si>
  <si>
    <t>-1609194064</t>
  </si>
  <si>
    <t>140</t>
  </si>
  <si>
    <t>43100-1002</t>
  </si>
  <si>
    <t>Mechanické a chemické sejmutí bílých a, žlutých a černých nátěrů z kamenného materiálu</t>
  </si>
  <si>
    <t>705789217</t>
  </si>
  <si>
    <t>141</t>
  </si>
  <si>
    <t>43100-1003</t>
  </si>
  <si>
    <t>Plošné čištění kamenného schodiště mikrotryskáním</t>
  </si>
  <si>
    <t>142670641</t>
  </si>
  <si>
    <t>142</t>
  </si>
  <si>
    <t>43100-1004</t>
  </si>
  <si>
    <t>Lokální zapravení defektů umělým kamenem (poškozená a olámaná místa v kameni budou vyspravena tmely na bázi hydaulickéhio pojiva a minerálních písků)</t>
  </si>
  <si>
    <t>1066665761</t>
  </si>
  <si>
    <t>Úpravy povrchů, podlahy a osazování výplní</t>
  </si>
  <si>
    <t>144</t>
  </si>
  <si>
    <t>61000-001R</t>
  </si>
  <si>
    <t>Protipožání nástřiková omítka ocelové stropní kce</t>
  </si>
  <si>
    <t>-1591284270</t>
  </si>
  <si>
    <t>146</t>
  </si>
  <si>
    <t>611142001</t>
  </si>
  <si>
    <t>Potažení vnitřních ploch pletivem  v ploše nebo pruzích, na plném podkladu sklovláknitým vtlačením do tmelu stropů</t>
  </si>
  <si>
    <t>1530981353</t>
  </si>
  <si>
    <t>147</t>
  </si>
  <si>
    <t>611311111</t>
  </si>
  <si>
    <t>Omítka vápenná vnitřních ploch  nanášená ručně jednovrstvá hrubá, tloušťky do 10 mm zatřená vodorovných konstrukcí stropů rovných</t>
  </si>
  <si>
    <t>-582824206</t>
  </si>
  <si>
    <t>148</t>
  </si>
  <si>
    <t>611311131</t>
  </si>
  <si>
    <t>Potažení vnitřních ploch štukem tloušťky do 3 mm vodorovných konstrukcí stropů rovných</t>
  </si>
  <si>
    <t>-1028074669</t>
  </si>
  <si>
    <t>151</t>
  </si>
  <si>
    <t>611321145</t>
  </si>
  <si>
    <t>Omítka vápenocementová vnitřních ploch  nanášená ručně dvouvrstvá, tloušťky jádrové omítky do 10 mm a tloušťky štuku do 3 mm štuková schodišťových konstrukcí stropů, stěn, ramen nebo nosníků</t>
  </si>
  <si>
    <t>-1643197558</t>
  </si>
  <si>
    <t>152</t>
  </si>
  <si>
    <t>6113211x01</t>
  </si>
  <si>
    <t>Tenkovrstvá štuková omítka vnitřních stropů nanášená ručně tl. 8mm</t>
  </si>
  <si>
    <t>-1622260928</t>
  </si>
  <si>
    <t>CS ÚRS 2018 02</t>
  </si>
  <si>
    <t>158</t>
  </si>
  <si>
    <t>612311131</t>
  </si>
  <si>
    <t>Potažení vnitřních ploch štukem tloušťky do 3 mm svislých konstrukcí stěn</t>
  </si>
  <si>
    <t>465054814</t>
  </si>
  <si>
    <t>159</t>
  </si>
  <si>
    <t>612315302</t>
  </si>
  <si>
    <t>Vápenná omítka ostění nebo nadpraží štuková</t>
  </si>
  <si>
    <t>1577754994</t>
  </si>
  <si>
    <t>160</t>
  </si>
  <si>
    <t>612315422</t>
  </si>
  <si>
    <t>Oprava vápenné omítky vnitřních ploch štukové dvouvrstvé, tloušťky do 20 mm a tloušťky štuku do 3 mm stěn, v rozsahu opravované plochy přes 10 do 30%</t>
  </si>
  <si>
    <t>-142824534</t>
  </si>
  <si>
    <t>163</t>
  </si>
  <si>
    <t>621321141</t>
  </si>
  <si>
    <t>Omítka vápenocementová vnějších ploch  nanášená ručně dvouvrstvá, tloušťky jádrové omítky do 15 mm a tloušťky štuku do 3 mm štuková podhledů</t>
  </si>
  <si>
    <t>1121651305</t>
  </si>
  <si>
    <t>164</t>
  </si>
  <si>
    <t>622131101</t>
  </si>
  <si>
    <t>Podkladní a spojovací vrstva vnějších omítaných ploch  cementový postřik nanášený ručně celoplošně stěn</t>
  </si>
  <si>
    <t>415941250</t>
  </si>
  <si>
    <t>165</t>
  </si>
  <si>
    <t>622321141</t>
  </si>
  <si>
    <t>Omítka vápenocementová vnějších ploch  nanášená ručně dvouvrstvá, tloušťky jádrové omítky do 15 mm a tloušťky štuku do 3 mm štuková stěn</t>
  </si>
  <si>
    <t>-1073544491</t>
  </si>
  <si>
    <t>Podlahy a podlahové konstrukce</t>
  </si>
  <si>
    <t>169</t>
  </si>
  <si>
    <t>631342114</t>
  </si>
  <si>
    <t>Mazanina z betonu lehkého tepelně-izolačního polystyrénového tl. přes 50 do 80 mm, objemové hmotnosti 900 kg/m3</t>
  </si>
  <si>
    <t>180279046</t>
  </si>
  <si>
    <t>172</t>
  </si>
  <si>
    <t>632451211</t>
  </si>
  <si>
    <t>Potěr cementový samonivelační litý tř. C 20, tl. přes 30 do 35 mm</t>
  </si>
  <si>
    <t>-583207543</t>
  </si>
  <si>
    <t>173</t>
  </si>
  <si>
    <t>632451214</t>
  </si>
  <si>
    <t>Potěr cementový samonivelační litý tř. C 20, tl. přes 45 do 50 mm</t>
  </si>
  <si>
    <t>-1277377631</t>
  </si>
  <si>
    <t>174</t>
  </si>
  <si>
    <t>632451291</t>
  </si>
  <si>
    <t>Potěr cementový samonivelační litý Příplatek k cenám za každých dalších i započatých 5 mm tloušťky přes 50 mm tř. C 20</t>
  </si>
  <si>
    <t>-2056107074</t>
  </si>
  <si>
    <t>176</t>
  </si>
  <si>
    <t>635321110.R</t>
  </si>
  <si>
    <t>Násyp z recyklátu pod podlahy  s udusáním a urovnáním povrchu, z recyklátu porobetonového</t>
  </si>
  <si>
    <t>1816189542</t>
  </si>
  <si>
    <t>PSV</t>
  </si>
  <si>
    <t>Práce a dodávky PSV</t>
  </si>
  <si>
    <t>711</t>
  </si>
  <si>
    <t>Izolace proti vodě, vlhkosti a plynům</t>
  </si>
  <si>
    <t>321</t>
  </si>
  <si>
    <t>62852674</t>
  </si>
  <si>
    <t>pásy s modifikovaným asfaltem vložka skleněná rohož</t>
  </si>
  <si>
    <t>-913932892</t>
  </si>
  <si>
    <t>323</t>
  </si>
  <si>
    <t>450008280</t>
  </si>
  <si>
    <t>712</t>
  </si>
  <si>
    <t>Povlakové krytiny</t>
  </si>
  <si>
    <t>332</t>
  </si>
  <si>
    <t>62852010.1</t>
  </si>
  <si>
    <t>pás asfaltový samolepicí modifikovaný SBS tl 3 mm typ S</t>
  </si>
  <si>
    <t>2007781244</t>
  </si>
  <si>
    <t>333</t>
  </si>
  <si>
    <t>62852252</t>
  </si>
  <si>
    <t>pásy s modifikovaným asfaltem tl. 2,2 mm vložka Al fólie kašírovaný polyester. rohoží 120g/m2</t>
  </si>
  <si>
    <t>842938135</t>
  </si>
  <si>
    <t>334</t>
  </si>
  <si>
    <t>62852009</t>
  </si>
  <si>
    <t>pás asfaltový samolepicí modifikovaný SBS tl 2,2 mm typ R</t>
  </si>
  <si>
    <t>-115121618</t>
  </si>
  <si>
    <t>336</t>
  </si>
  <si>
    <t>62855002</t>
  </si>
  <si>
    <t>pás asfaltový natavitelný modifikovaný typ S tl 4,5mm s vložkou z polyesterové rohože vyztužený skleněnými vlákny</t>
  </si>
  <si>
    <t>-1318221566</t>
  </si>
  <si>
    <t>338</t>
  </si>
  <si>
    <t>28322011</t>
  </si>
  <si>
    <t>fólie hydroizolační střešní mPVC mechanicky kotvená tl 1,8mm šedá, výztužná vložka z PES tkaniny</t>
  </si>
  <si>
    <t>-1783002371</t>
  </si>
  <si>
    <t>340</t>
  </si>
  <si>
    <t>62833158.1</t>
  </si>
  <si>
    <t>pás asfaltový oxidovaný tl 4mm s vložkou ze skelné tkaniny 200g/m2</t>
  </si>
  <si>
    <t>1502169734</t>
  </si>
  <si>
    <t>713</t>
  </si>
  <si>
    <t>Izolace tepelné</t>
  </si>
  <si>
    <t>347</t>
  </si>
  <si>
    <t>63140403.1</t>
  </si>
  <si>
    <t>tepelně izolační minerální vlna se skelným vláknem v rolích λ=0,038 tl 100mm</t>
  </si>
  <si>
    <t>-672994474</t>
  </si>
  <si>
    <t>348</t>
  </si>
  <si>
    <t>63140407.1</t>
  </si>
  <si>
    <t>tepelně izolační minerální vlna se skelným vláknem v rolích λ=0,038 tl 160mm</t>
  </si>
  <si>
    <t>786355570</t>
  </si>
  <si>
    <t>350</t>
  </si>
  <si>
    <t>63141182.1</t>
  </si>
  <si>
    <t>deska tepelně izolační minerální 40kg/m3 tl 40mm</t>
  </si>
  <si>
    <t>1827020002</t>
  </si>
  <si>
    <t>351</t>
  </si>
  <si>
    <t>63140403.2</t>
  </si>
  <si>
    <t>deska tepelně izolační minerální  λ=0,038 tl 100mm</t>
  </si>
  <si>
    <t>184211343</t>
  </si>
  <si>
    <t>352</t>
  </si>
  <si>
    <t>63140405.1</t>
  </si>
  <si>
    <t>deska tepelně izolační minerální λ=0,038 tl 140mm</t>
  </si>
  <si>
    <t>-1320865877</t>
  </si>
  <si>
    <t>353</t>
  </si>
  <si>
    <t>63140407</t>
  </si>
  <si>
    <t>deska tepelně izolační minerální λ=0,038 tl 160mm</t>
  </si>
  <si>
    <t>-1672936053</t>
  </si>
  <si>
    <t>28376142</t>
  </si>
  <si>
    <t>klín izolační z pěnového polystyrenu EPS 150 spádový</t>
  </si>
  <si>
    <t>358</t>
  </si>
  <si>
    <t>28376501</t>
  </si>
  <si>
    <t>deska izolační PIR s oboustranným textilním rounem 1200x600x100mm</t>
  </si>
  <si>
    <t>-1660645715</t>
  </si>
  <si>
    <t>28375999</t>
  </si>
  <si>
    <t xml:space="preserve">deska EPS 150 pro trvalé zatížení v tlaku (max. 3000 kg/m2) </t>
  </si>
  <si>
    <t>360</t>
  </si>
  <si>
    <t>63150948.2</t>
  </si>
  <si>
    <t>kročejová izolace z MW 147kg/*m2 tl. 40mm</t>
  </si>
  <si>
    <t>956990603</t>
  </si>
  <si>
    <t>361</t>
  </si>
  <si>
    <t>28375927</t>
  </si>
  <si>
    <t>deska EPS 200 do plochých střech a podlah λ=0,034 tl 120mm</t>
  </si>
  <si>
    <t>-1040699343</t>
  </si>
  <si>
    <t>362</t>
  </si>
  <si>
    <t>63141430.1</t>
  </si>
  <si>
    <t>akustická izolace - čedičová minerální vata, 145-155 kg/m3 tl 20mm</t>
  </si>
  <si>
    <t>770124236</t>
  </si>
  <si>
    <t>363</t>
  </si>
  <si>
    <t>63141432</t>
  </si>
  <si>
    <t>akustická izolace - čedičová minerální vata, 145-155 kg/m3 tl 30mm</t>
  </si>
  <si>
    <t>-1823044682</t>
  </si>
  <si>
    <t>364</t>
  </si>
  <si>
    <t>63141434</t>
  </si>
  <si>
    <t>akustická izolace - čedičová minerální vata, 145-155 kg/m3 tl 40mm</t>
  </si>
  <si>
    <t>-886551792</t>
  </si>
  <si>
    <t>365</t>
  </si>
  <si>
    <t>63141434.1</t>
  </si>
  <si>
    <t>1986781145</t>
  </si>
  <si>
    <t>374</t>
  </si>
  <si>
    <t>-745990506</t>
  </si>
  <si>
    <t>375</t>
  </si>
  <si>
    <t>-562739212</t>
  </si>
  <si>
    <t>379</t>
  </si>
  <si>
    <t>61155368</t>
  </si>
  <si>
    <t>pěnová hmota "FOAM PE" tl .2mm (spoje přelepené ALU páskou)</t>
  </si>
  <si>
    <t>296775262</t>
  </si>
  <si>
    <t>762</t>
  </si>
  <si>
    <t>Konstrukce tesařské</t>
  </si>
  <si>
    <t>399</t>
  </si>
  <si>
    <t>6071150.01</t>
  </si>
  <si>
    <t xml:space="preserve">deska dřevovláknitá MDF tl 3mm </t>
  </si>
  <si>
    <t>437328040</t>
  </si>
  <si>
    <t>400</t>
  </si>
  <si>
    <t>6071150.02</t>
  </si>
  <si>
    <t xml:space="preserve">deska dřevovláknitá MDF tl 4mm </t>
  </si>
  <si>
    <t>955560592</t>
  </si>
  <si>
    <t>763</t>
  </si>
  <si>
    <t>Konstrukce suché výstavby</t>
  </si>
  <si>
    <t>764</t>
  </si>
  <si>
    <t>Konstrukce klempířské</t>
  </si>
  <si>
    <t>765</t>
  </si>
  <si>
    <t>Krytina skládaná</t>
  </si>
  <si>
    <t>479</t>
  </si>
  <si>
    <t>765161031</t>
  </si>
  <si>
    <t>Montáž krytiny z přírodní břidlice tl. 4-6 mm sklonu do 30°, přibití měděnými hřeby jednoduché krytí z pravoúhlých formátů, počet kamenů přes 30 do 35 ks/m2</t>
  </si>
  <si>
    <t>-1572500617</t>
  </si>
  <si>
    <t>480</t>
  </si>
  <si>
    <t>-915135376</t>
  </si>
  <si>
    <t>481</t>
  </si>
  <si>
    <t>765161051</t>
  </si>
  <si>
    <t>Montáž krytiny z přírodní břidlice tl. 4-6 mm sklonu do 30°, přibití měděnými hřeby jednoduché krytí z pravoúhlých formátů, počet kamenů přes 45 ks/m2</t>
  </si>
  <si>
    <t>2094445683</t>
  </si>
  <si>
    <t>482</t>
  </si>
  <si>
    <t>1428906495</t>
  </si>
  <si>
    <t>484</t>
  </si>
  <si>
    <t>28329039.2</t>
  </si>
  <si>
    <t>fólie kontaktní difuzně propustná pro doplňkovou hydroizolační vrstvu skládaných větraných fasád s otevřenými spárami (spára max 30 mm, max.30% plochy)</t>
  </si>
  <si>
    <t>1816059036</t>
  </si>
  <si>
    <t>783</t>
  </si>
  <si>
    <t>Dokončovací práce - nátěry</t>
  </si>
  <si>
    <t>741</t>
  </si>
  <si>
    <t>783827445</t>
  </si>
  <si>
    <t>Krycí (ochranný ) nátěr omítek dvojnásobný hladkých omítek hladkých, zrnitých tenkovrstvých nebo štukových stupně členitosti 3 silikonový</t>
  </si>
  <si>
    <t>-1210594598</t>
  </si>
  <si>
    <t>Všechny položky vlastní a individuální, atp. (neoznačené cenovou soustavou) obsahují montáž a dodávku, pomocný materiál a konstrukce a veškeré náklady spojené s úplným dokončením prací obsažených v popisu položky a projektové dokumentaci vč. vnitrostaveništního přesunu hmot a mimostaveništní dopravy.</t>
  </si>
  <si>
    <t>rozměry 375 x 200 x 238 mm (dl x š x v)
- hmotnost 18,21 Kg
- nebroušená
- zdění na maltu
- třída pevnosti v tlaku 15 MPa
- součinitel prostupu tepla U 1,11 W/m2K
- vzduchová neprůzvučnost 53 dB
- spotřeba cihel na m2 10,7
- spotřeba cihel na m3 53,3
- třída reakce na oheň A1
- objemová hmotnost 1020 kg/m3
- plošná hmotnost zdiva vč. omítek 280 kg/m2
- referenční výrobek např. Heluz AKU 20 P15
- spojování na pero a drážku, nemají maltovací kapsu</t>
  </si>
  <si>
    <t>Budou provedeny zkoušky chemického čištění pomocí ředidel, odstraňovačů nátěrů a známých produktů na trhu a na základě těchto zkoušek se stanoví vhodný prostředek pro daný typ nátěru.
Povrch bude dočištěn podle potřeby abrazivní metodou, suchým mikrotrýskáním.</t>
  </si>
  <si>
    <t>Pro čištění vyvřelých hornin i teraca je velmi vhodná abrazivní metoda ( mikrotrýskání)
Touto ekologickou metodou lze dosáhnout velmi uspokojivého výsledku při snímání běžných nečistot i zbytků nátěrů, aniž by se do kamenného materiálu zanášely chemické produkty.
Metoda však klade zvýšené nároky na provoz během stavby ( vysoká prašnost). Je tedy nutné zařadit mikrotrýskání do plánu hrubých stavebních prací a následně očištěné povrchy chránit před stavebním provozem překrytím geotextilíí, obedněním. Po mikrotýskání je nutné provést očištění povrchů od prachu a omytí povrchu vodou.</t>
  </si>
  <si>
    <r>
      <rPr>
        <u/>
        <sz val="8"/>
        <rFont val="Arial CE"/>
        <charset val="238"/>
      </rPr>
      <t>Lokální zapravení defektů umělým kamenem</t>
    </r>
    <r>
      <rPr>
        <sz val="8"/>
        <rFont val="Arial CE"/>
        <charset val="238"/>
      </rPr>
      <t xml:space="preserve">
Skryté nedostatky, poškozená, olámaná místa v kameni se projeví po odstranění druhotných vrstev z kamene a po očištění povrchů. Tato místa budou vyspravena tmely na bázi hydraulického pojiva a minerálních písků. Struktura i barevnost těchto doplňků bude odpovídat originální hornině. Na trhu lze objednat tmely připravené podle vzorků horniny u známých výrobců jako např. AQUA Praha, obnova staveb, Remmers, ap.</t>
    </r>
  </si>
  <si>
    <r>
      <rPr>
        <u/>
        <sz val="8"/>
        <rFont val="Arial CE"/>
        <charset val="238"/>
      </rPr>
      <t>Dokumentace stavu před započetím prací:</t>
    </r>
    <r>
      <rPr>
        <sz val="8"/>
        <rFont val="Arial CE"/>
        <charset val="238"/>
      </rPr>
      <t xml:space="preserve">
Před započetím prací bude vyhotovena vstupní fotodokumentace, zachycující stav kamenických prvků před restaurováním.</t>
    </r>
  </si>
  <si>
    <r>
      <rPr>
        <u/>
        <sz val="8"/>
        <rFont val="Arial CE"/>
        <charset val="238"/>
      </rPr>
      <t>Sejmutí vrstev linolea ze schodišťových stupňů:</t>
    </r>
    <r>
      <rPr>
        <sz val="8"/>
        <rFont val="Arial CE"/>
        <charset val="238"/>
      </rPr>
      <t xml:space="preserve">
Linoleum bude odstraněno mechanicky, stržením z kamenného povrchu.</t>
    </r>
  </si>
  <si>
    <r>
      <rPr>
        <u/>
        <sz val="8"/>
        <rFont val="Arial CE"/>
        <charset val="238"/>
      </rPr>
      <t>Mechanické odstranění lepidel z povrchu schodišťových stupňů:</t>
    </r>
    <r>
      <rPr>
        <sz val="8"/>
        <rFont val="Arial CE"/>
        <charset val="238"/>
      </rPr>
      <t xml:space="preserve">
Chloroprénová lepidla, která se v minulosti používala na lepení PVC jsou nerozpustná.
K jejich odstranění z kamenného povrchu je proto nutné použít mechanické metody. Závěrečné dočištění povrchu neutrálním mycím přípravkem na kámen.
Hrubé odstranění lepidel pomocí kartáčů, špachtli, dočištění abrazivní metodou - suchým mikrotrýskáním.</t>
    </r>
  </si>
  <si>
    <r>
      <rPr>
        <u/>
        <sz val="8"/>
        <rFont val="Arial CE"/>
        <charset val="238"/>
      </rPr>
      <t>Povrchová impregnace kamene</t>
    </r>
    <r>
      <rPr>
        <sz val="8"/>
        <rFont val="Arial CE"/>
        <charset val="238"/>
      </rPr>
      <t xml:space="preserve">
Není nutné ani žádoucí provádět v interieru na kamenických výrobcích hydrofobní úpravu povrchu. Pro pravidelnou údržbu je však důležitá správná volba mycích a udržovacích prostředků, dostupných od renomovaných výrobců, např. Bellinzoni Lavalucida L a L, apod.</t>
    </r>
  </si>
  <si>
    <r>
      <rPr>
        <u/>
        <sz val="8"/>
        <rFont val="Arial CE"/>
        <charset val="238"/>
      </rPr>
      <t>Závěrečné doporučení:</t>
    </r>
    <r>
      <rPr>
        <sz val="8"/>
        <rFont val="Arial CE"/>
        <charset val="238"/>
      </rPr>
      <t xml:space="preserve">
Způsob opravy kamenných a teracových prvků musí respektovat původní řemeslné opracování povrchů. Tyto povrchy jsou předmětem památkové ochrany jako takové a nejsou přípustné zásahy do materiálu typu kamenické broušení, pemrlování apod.</t>
    </r>
  </si>
  <si>
    <t>omítka skládaná se sádry a speciální směsi lehkých plniv a přísad
- protipožární omítka ETA11/0229 ocel do R120
 Spřažené konstrukce do REI 120
 Beton do R 240
- jednoduchá strojní aplikace
- snadná zpracovatelnost
- rychle tvrdnoucí
- na bázi sádry
- barva – bílá
- nepůsobí agresivně na ocel. Kce
- tř. reakce na oheňˇ A1 (dle ČSN EN 13501-1
- sypná hmotnost 500-600 kg/m3
- Součinitel difuzního odporu pro vodní páry 8 (dle ČSN EN ISO 10456)
- přilnavost k oceli &gt;0,2 MPa (dle ČSN EN 13279-2, ČSN EN 1015-12, EGOLF SM 5
- tvrdost povrchu &gt;1,9 MPa</t>
  </si>
  <si>
    <t>pevnost v tlaku (kategorie CS I) 0,4 až 2,5 MPa
- přídržnost – způsob odtržení (FP) min. 0,1 MPa (FP: B)
- kapilární absorpce vody (kategorie Wc 0 ) není předepsána
- faktor difuzního odporu μ max 15
- reakce na oheň tř. A1
- objemová hmotnost zatvrdlé malty 1300-1500 kg/m3
- součinitel tepelné vodivosti λ max. 0,48 W/m.K *)
- zrnitost 0-0,7 mm
- vydatnost cca 1300 kg/m3
- spotřeba při doporučené vrstvě cca 3,9 kg/m2
- doporučená střední tloušťka vrstvy 3 mm
- přípustná tloušťka vrstvy max. 5 mm
- referenční výrobek např. Cemix 134</t>
  </si>
  <si>
    <t>Jádro – čistě vápenná jádrová omítka
- obsahuje vápno a pucolánové pojivo
- neobsahuje cement
- složení: kamenivo, pucolánové pojivo, vápenný hydrát a přísady zlepšující zpracovatelské a užitné vlastnosti omítky
- podklad musí být suchý, zbavený prachu, mastnoty a ostatních nečistot a nesmí být zmrzlý - zdicí malta musí být dostatečně vyzrálá a zdivo musí být již dotvarováno (podle EN 1996-2 a cihlářského lexikonu)
- na podkladním zdivu se provede případné vyrovnání prohlubní vápenným památkářským postřikem. Postřik nechat min 3 dny vyzrát</t>
  </si>
  <si>
    <t>- pevnost v tlaku (kategorie CS I) 1,5 až 5 MPa
- přídržnost – způsob odtržení (FP) min. 0,1 MPa (FP: B)
- kapilární absorpce vody (kategorie Wc 0) není předepsána
- faktor difuzního odporu μ max 15
- reakce na oheň tř. A1
- objemová hmotnost zatvrdlé malty 1400-1600 kg/m3
- součinitel tepelné vodivosti λ max. 0,61 W/m.K *)
- zrnitost 0-2,0 mm
- vydatnost cca 1450 kg/m3
- spotřeba při doporučené vrstvě cca 22 kg/m2
- doporučená střední tloušťka vrstvy 15 mm
- přípustná tloušťka vrstvy min. 10 mm; max. 20 mm
- referenční výrobek např. Cemix 124 – pro ruční zpracování
(ev. lze použít Cemix 114 – pro strojní zpracování, o provádění bude rozhodnuto v rámci KD)</t>
  </si>
  <si>
    <t>Vápenný štuk
- pro povrchové úpravy čistě vápenných jádrových omítek
- obsahuje vápno a pucolánové pojivo
- neobsahuje cement
- složení: kamenivo, pucolánové pojivo, vápenný hydrát a přísady zlepšující zpracovatelské a užitné vlastnosti omítky
- podklad musí být pevný, vyzrálý, objemově již stabilizovaný (podle EN 1996-2 a cihlářského lexikonu), zbavený prachu a ostatních nečistot a nesmí být zmrzlý. Minimální doba zrání jádrové omítky se počítá 1 den na 1 mm nanesené vrstvy.
- zpracování: podkladní jádrová omítka se navlhčí; nanášení na podklad velkým nerezovým nebo novodurovým hladítkem. Po lehkém zavadnutí povrch stočit filcovým nebo pěnovým hladítkem za současného zkrápění vodou. Další povrchové úpravy, např. nátěr lze provádět až po dokonalém vyschnutí štukové omítky</t>
  </si>
  <si>
    <t>- pevnost v tlaku (kategorie CS I) 0,4 až 2,5 MPa
- přídržnost – způsob odtržení (FP) min. 0,1 MPa (FP: B)
- kapilární absorpce vody (kategorie Wc 0 ) není předepsána
- faktor difuzního odporu μ max 15
- reakce na oheň tř. A1
- objemová hmotnost zatvrdlé malty 1300-1500 kg/m3
- součinitel tepelné vodivosti λ max. 0,48 W/m.K *)
- zrnitost 0-0,7 mm
- vydatnost cca 1300 kg/m3
- spotřeba při doporučené vrstvě cca 3,9 kg/m2
- doporučená střední tloušťka vrstvy 3 mm
- přípustná tloušťka vrstvy max. 5 mm
- referenční výrobek např. Cemix 134</t>
  </si>
  <si>
    <t>Vápenná omítka
- jádrová omítka pro omítání ve vnějším prostředí
- pojivo trasové vápno s příměsí rýnského trasu podle EN 459
- skupina malt GP CS II dle ČSN EN 998-1
 P II dle DIN V 18550
- pevnost v tlaku ≥ 2,5 N/mm2
- zrnitost 0 - 4 mm
- vysoce hydraulické trasové vápno dle ČSN EN 459
- odstupňované kamenivo podle ČSN EN 13139
- referenční výrobek např. Tubag TKP</t>
  </si>
  <si>
    <t xml:space="preserve">Štuková omítka
- jemná trasvápenná jemná omítka (štuk) pro povrchovou úpravu jádrových omítek
- pojivová báze trassové vápno (dle ČSN EN197)
- skupina malt CR CS II dle ČSN EN 998-1
 P II dle DIN V 18550
- zrnitost 0 – 0,6 mm
- chromany dle TRGS 613
- obsahuje jemnou mramorovou moučku
- vysoce hydraulické trasové vápno dle ČSN EN 459
- referenční výrobek např. Tubag TKFP
</t>
  </si>
  <si>
    <t>- objemová hmotnost 500 kg/m3
- polystyrenové kuličky 1200 litrů
- cement  280 kg
- písek  0 – 4 kg
- pevnost v tlaku  0,5 Mpa
- součinitel tepelné vodivosti                          λ = 0,14 W/mK
- objemová hmotnost čerstvé směsi 480 – 540  kg/m3</t>
  </si>
  <si>
    <t xml:space="preserve">- označení výrobku dle ČSN EN 13813 CT – C20 – F4
- optimální rozliv směsi (tl. &lt; 8cm) 23-26 cm
- optimální rozliv směsi (tl. ≥ 8cm) 22-24 cm
- maximální povolený rozliv směsi 28 cm
- pevnost v tlaku ≥ 20 MPa
- pevnost v tahu za ohybu ≥ 4 MPa
- modul pružnosti ≥ 21 GPa
- objemová hmotnost v čerstvém stavu 2200 – 2300 kg/m3
- objemová hmostnost ztvrdlého materiálu 2100 – 2200 kg/m3
- zpracovatelnost  180 min
- smrštění do stabilizované vlhkosti max. 0,5 mm/m
- Součinitel teplotní vodivosti λ = 1,2 W/mK
- součinitel teplotní roztažnosti 0,012 mm/mK
- třída reakce na oheň A1
- konzistence  S5
- dilatace dle platných ČSN 
</t>
  </si>
  <si>
    <t>- materiál minerální porobetonový granulát
- zrnitost 0,2-4 mm
- sypná hustota cca 400 kg/m3
- tř. realce na oheň A1, nehořlavé
- součinitel tepelné vodivosti λ = 0,09 W/mK
- referenční výrobek např. výrobce Fermacell, vyrovnávací podsyp</t>
  </si>
  <si>
    <t>- materiál SBS modifikovaná asfaltový pás, pás je na horním povrchu opatřen jemným separačním posypem, při spodním povrchu PE fólií
- nosná vložka skleněná tkanina o min. plošné hmotnosti 200 g/m2
- rozměry tl. 4,0 mm (šíře role 1,0 m)
- plošná hmotnost 4,5 kg/m2
- třída reakce na oheň E
- tahové vlastnosti – největší tahová síla podélně 1400 N/50 mm (±400), příčně 1600 N/50 mm (±400)
- tažnost podélně 12% (±5) příčně 12% (±5) (dle ČSN EN12311-1)
- odolnost proti nárazu 1000 mm (metoda A, dle EN 12691)
- pevnost spoje – smyková odolnost ve spoji podélně 1200 (±200) N/50mm, příčně 1400 (±200) N/50mm
- faktor difuzního odporu µ = 29 000 (±1000)
- ekvivalentní difuzní tloušťka sD = 116 (±6) m
- množství asfaltové hmoty 2700 g/m2
- referenční výrobek např. výrobce DEK, typ Glastek 40 special mineral</t>
  </si>
  <si>
    <t>- materiál SBS modifikovaný asfaltový pás, na horním povrchu opatřen jemnozrnným minerálním posypem, na spodním povrchu opatřen ochrannou snímatelnou folií
- nosná vložka hliníková folie s nakašírovanou polyesterovou rohoží, plošná hmotnost 120 g/m2
- kotvení samolepící, přesahy pásů min 80 mm
- rozměry tl. 2,2 mm, šíře role 1,0 m
- plošná hmotnost 2,3 kg/m2
- třída reakce na oheň E
- tahové vlastnosti – největší tahová síla podélně 700 (±100) N/50 mm, 
  (dle ČSN EN12311-1) příčně 350 (±100) N/50 mm
- tažnost (dle ČSN EN12311-1) podélně 35 (±5) %, 
 příčně 30 (±5) %
- ohebnost za nízkých teplot - 20°C (EN 1109)
- faktor difuzního odporu µ = 280 000 (± 20 000)
- ekvivalentní difuzní tloušťka sD = 616 (±56) m
- referenční výrobek např. výrobce DEK, typ Topdek AL Barrier</t>
  </si>
  <si>
    <t>- materiál SBS modifikovaný asfaltový pás
- nosná vložka polyesterová rohož
- kotvení natavený
- rozměry tl. 4,5 mm, šíře role 1,0 m
- třída reakce na oheň E
- tahové vlastnosti – největší tahová síla podélně 900 (±100) N/50 mm, 
  (dle ČSN EN12311-1) příčně 800 (±100) N/50 mm
- tažnost (dle ČSN EN12311-1) podélně 50 (±10) %, 
 příčně 50 (±10) %
- ohebnost za nízkých teplot - 15°C (EN 1109)
- referenční výrobek např. výrobce DEK, typ Elastek 40 special dekor</t>
  </si>
  <si>
    <t>- materiál SBS modifikovaný asfaltový pás, na horním povrchu opatřen spalitelnou PE folií, na spodním povrchu opatřen ochrannou snímatelnou folií
- nosná vložka polyesterová rohož, plošná hmotnost 
 120 g/m2
- kotvení samolepící, přesahy pásů min 80 mm
- rozměry tl. 1,8 mm, šíře role 1,0 m
- plošná hmotnost 2,0 kg/m2
- třída reakce na oheň E
- tahové vlastnosti – největší tahová síla podélně 500 (±100) N/50 mm, 
  (dle ČSN EN12311-1) příčně 400 (±100) N/50 mm
- tažnost (dle ČSN EN12311-1) podélně 40 (±5) %, 
 příčně 40 (±5) %
- ohebnost za nízkých teplot - 20°C (EN 1109)
- faktor difuzního odporu µ = 28 000 (±1000)
- ekvivalentní difuzní tloušťka sD = 50 (±5) m
- referenční výrobek např. výrobce DEK, typ Topdek Cover Pro</t>
  </si>
  <si>
    <t>- materiál asfaltový pás, oxidovaný, pás opatřen na horním líci jemným separačním posypem při spodním lící PE fólií
- nosná vložka skleněná tkanina s plošnou hmotností 200g/m2
- kotvení mechanicky kotveno k podkladu a spoje spojeny svařením
- rozměry tl. 4 mm, šíře role 1,0 m
- plošná hmotnost 5,1 kg/m2
- třída reakce na oheň E
- tahové vlastnosti – největší tahová síla podélně 1400 N/50 mm (±400), příčně 1800 N/50 mm (±400)
- tažnost podélně 7% (±3), příčně 7% (±3) (dle ČSN EN12311-1)
- odolnost proti nárazu 1000 mm (metoda A, dle EN 12691)
- pevnost spoje – smyková odolnost ve spoji podélně 1100 (±200) N/50mm, příčně 1100 (±200) N/50mm
- ohebnost za nízkých teplot 0°C (EN 1109)
- faktor difuzního odporu µ = 40 000 (±1000)
- ekvivalentní difuzní odpor sD = 160 (±8) m
- množství asfaltové hmoty 2500 g/m2 (dle ČSN 73 0605-1)
- referenční výrobek např. výrobce DEK, typ Dekglass G200 S40</t>
  </si>
  <si>
    <t>- izolační pásy ze sklené plsti
- vlákna po celém povrchu hydrofobizována
- tloušťky  100 mm a 160 mm
- deklarovaný součinitel tepelné vodivosti λ = 0,038 W/mK (dle ČSN EN 12667)
- měrná tepelná kapacita c = 840 J/kgK (dle ČSN 73 0540-3)
- charakteristická hodnota zatížení 0,13 KN/m3
- třída reakce na oheň A1 (dle ČSN EN 13501-1)
- bod tání tt &lt; 1000°C (dle DIN 4102 díl 17)
- faktor difuzního odporu µ = 1 (dle ČSN EN 13162+A1)
- referenční výrobek např. výrobce Isover, typ Isover Domo Plus</t>
  </si>
  <si>
    <t>- materiál minerální izolace z kamenných vláken
- rozměr 1000 x 625 mm, 
 tl. 100mm (v podlaze 4NP) 
 tl. 40, 60 mm (v podhledech)
- deklarovaný součinitel tepelné vodivosti λ = 0,035 W/mK (dle ČSN EN 13162+A1)
- měrná tepelná kapacita c = 800 J/kgK (dle ČSN 73 0540-3)
- třída reakce na oheň A1 (dle ČSN EN 13501-1+A1
- nejvyšší provozní teplota 200°C
- bod tání tc ≥ 1000°C (dle DIN 4102 díl 17)
- faktor difuzního odporu µ = 1 (dle ČSN EN 13162+A1)
- objemová hmotnost 40 kg/m3 (dle ČSN EN 1602)
- praktický činitel zvuk. pohltivosti, tl. 100 mm ap = 0,45 (125 Hz); 1,0 (250Hz, 500 Hz, 1000 Hz, 2000 Hz, 4000 Hz)
- praktický činitel zvuk. pohltivosti, tl. 40 mm ap = 0,15 (125 Hz); 0,4 (250Hz); 0,85 (500 Hz); 0,95 (1000 Hz); 0,95 (2000 Hz); 
 1,0 (4000 Hz)
- vážený činitel zvuk. Pohltivost, tl. 100 mm aW = 1,0
- vážený činitel zvuk. Pohltivost, tl. 40 mm aW = 0,7 
- střední činitel pohltivosti, tl. 100 mm aSTŘ = 1,05
- střední činitel pohltivosti, tl. 40 mm aSTŘ = 0,79
- koeficient redukce hluku, tl. 100 mm NRC = 1,05
- koeficient redukce hluku, tl. 40 mm NRC = 0,8
- referenční výrobek např. výrobce Isover, typ Isover AKU</t>
  </si>
  <si>
    <t>- izolační pásy ze sklené plsti
- vlákna po celém povrchu hydrofobizována
- tloušťky  100 mm
- deklarovaný součinitel tepelné vodivosti λ = 0,038 W/mK (dle ČSN EN 12667)
- měrná tepelná kapacita c = 840 J/kgK (dle ČSN 73 0540-3)
- třída reakce na oheň A1 (dle ČSN EN 13501-1)
- bod tání tt &lt; 1000°C (dle DIN 4102 díl 17)
- faktor difuzního odporu µ = 1 (dle ČSN EN 13162+A1)
- referenční výrobek např. Isover Domo Plus</t>
  </si>
  <si>
    <t>- izolační pásy ze sklené plsti
- vlákna po celém povrchu hydrofobizována
- tloušťky  140 mm
- deklarovaný součinitel tepelné vodivosti λ = 0,038 W/mK (dle ČSN EN 12667)
- měrná tepelná kapacita c = 840 J/kgK (dle ČSN 73 0540-3)
- třída reakce na oheň A1 (dle ČSN EN 13501-1)
- bod tání tt &lt; 1000°C (dle DIN 4102 díl 17)
- faktor difuzního odporu µ = 1 (dle ČSN EN 13162+A1)
- referenční výrobek např. Isover Domo Plus</t>
  </si>
  <si>
    <t>- izolační pásy ze sklené plsti
- vlákna po celém povrchu hydrofobizována
- tloušťky  160 mm
- deklarovaný součinitel tepelné vodivosti λ = 0,038 W/mK (dle ČSN EN 12667)
- měrná tepelná kapacita c = 840 J/kgK (dle ČSN 73 0540-3)
- třída reakce na oheň A1 (dle ČSN EN 13501-1)
- bod tání tt &lt; 1000°C (dle DIN 4102 díl 17)
- faktor difuzního odporu µ = 1 (dle ČSN EN 13162+A1)
- referenční výrobek např. Isover Domo Plus</t>
  </si>
  <si>
    <t>- tepelně izolační desky z PIR s oboustranně minerálním rounem
- tl. Desky 100 mm
- formát 1250 x 625 mm
- napětí v tlaku při 10% stlačení &gt; 100 kPa
- součinitel tepelné vodivosti λD = 0,027 W/mK
- faktor difuzního odporu µ = 50-200 
- referenční výrobek např. Bachl Izolační desky PIR – minerální rouno</t>
  </si>
  <si>
    <t>- materiál čedičová minerální vlna
- rozměr desky formát 1200 x 600 mm, 
- tloušťka  20, 40 mm
- deklarovaný součinitel tepelné vodivosti λD = 0,039 W/mK
- návrhový součinitel tepelné vodivosti λD = 0,04 W/mK
- Stlačitelnost c = &lt; 2,0 mm
- Faktor difuzního odporu µ = 1
- třída reakce na oheň A1
- objemová hmotnost 145-155 kg/m3
- dynamická tuhost s´= 20,8 MN/m3
- referenční výrobek Isover T-P</t>
  </si>
  <si>
    <t>- materiál pěnový polystyren stabilizovaný
- rozměr 1000 x 500 mm
- tloušťka 120 mm
- deklarovaný součinitel tepelné vodivosti λD = 0,034 W/mK
- návrhový součinitel tepelné vodivosti λD = 0,034 W/mK
- napětí v tahu při 10% stlačení 200 kPa
- třída reakce na oheň E
- faktor difuzního odporu µ = 40-100
- objemová hmotnost 28-30 kg/m3
- referenční výrobek např. Isover EPS 200</t>
  </si>
  <si>
    <t>- materiál čedičová minerální vlna
- rozměr desky formát 1200 x 600 mm, 
- tloušťka  20, 30, 40 mm
- deklarovaný součinitel tepelné vodivosti λD = 0,039 W/mK
- návrhový součinitel tepelné vodivosti λD = 0,04 W/mK
- Stlačitelnost c = &lt; 2,0 mm
- Faktor difuzního odporu µ = 1
- třída reakce na oheň A1
- objemová hmotnost 145-155 kg/m3
- dynamická tuhost s´= 20,8 MN/m3
- referenční výrobek Isover T-P</t>
  </si>
  <si>
    <t>- materiál pěnový polystyren stabilizovaný
- rozměr 1000 x 500 mm
- tloušťka 40 – 120 mm (dle použití ve skladbě)
- deklarovaný součinitel tepelné vodivosti λD = 0,035 W/mK
- návrhový součinitel tepelné vodivosti λD = 0,035 W/mK
- napětí v tahu při 10% stlačení 150 kPa
- třída reakce na oheň E
- faktor difuzního odporu µ = 30-70
- objemová hmotnost 23-25 kg/m3
- referenční výrobek např. Isover EPS 150</t>
  </si>
  <si>
    <t>Systém pro vyrovnání podkladu (pod přírodní linoleum)
- materiál MDF desky 
- tloušťka 3 mm, 4 mm
- formát 600 / 1200 mm
- Základem tohoto plovoucího systému jsou MDF desky o rozměrech 120 x 60 cm. Jako podklad slouží PE aluminiová fólie, která zabezpečuje tepelnou izolaci a zábranu vlhkosti. Již z výroby je fólie opatřena z jedné strany samolepicím přesahem pro snadné spojování jednotlivých pásů. Vyrovnání podkladu spočívá v kladení dvou vrstev MDF desek přes sebe. První vrstva – 3 mm silná – se umístí přímo na fólii lepidlem vzhůru a na ni se kladou s přesahem další desky – 4 mm – lepidlem dolů, tak aby vznikl celistvý podklad. Výsledný bezespárý vyrovnaný podklad je ihned připraven k instalaci podlahové krytiny. Celková tloušťka MDF systému je cca 9 mm včetně podkladové fólie.</t>
  </si>
  <si>
    <t>- pohledová plocha  180 x180 mm, 130 x 130 mm
- kladení s úzkou spárou cca 2 – 5 mm
- upevnění měděnými hřebíky, nebo vruty - nejsou přípustné materiály bez ochrany proti 
  korozi
- upevňovací prvky z mědi nesmí mít hladký dřík
- používají se speciální hřebíky do břidlice s kónickou hlavou nebo častěji hřebíky s plochou hlavou. Průměr hlavy upevňovacího prvku činí nejméně 8 mm. jejich délka musí být nejméně 40 mm. Nutné je proniknutí hřebíků bedněním
- otvory pro hřebíky se prorážejí hrotem kladívka, proražený otvor je kónický, s vrcholem na straně úderu kladívka. Způsob prorážení otvorů do břidlicových kamenů je třeba volit podle použitých hřebíků. Pro hřebíky s kónickou hlavou je třeba otvor prorážet z rubové strany kamene, pro hřebíky s plochou hlavou z lícové strany. Minimální vzdálenost otvoru od okraje kamene je 15 mm, maximální vzdálenost je dána výškovým a bočním překrytím kamenů. Obvykle jsou otvory vzdáleny 20 mm od okraje. Některé formátované kameny se dodávají s předem vyraženými otvory.</t>
  </si>
  <si>
    <t>- materiál přírodní břidlice
- rozměry tl. 4 mm,
- pohledová plocha  180 x180 mm
- kladení s úzkou spárou cca 2 – 5 mm
- upevnění měděnými hřebíky, nebo vruty - nejsou přípustné materiály bez ochrany proti 
  Korozi</t>
  </si>
  <si>
    <t>Krytina z přírodní břidlice - zelená
- materiál přírodní zelená břidlice
- rozměry tl. 4 mm, šestihran
- pohledová plocha  130 x130 mm
- kladení s úzkou spárou cca 2 – 5 mm
- upevnění měděnými hřebíky, nebo vruty - nejsou přípustné materiály bez ochrany proti 
  Korozi</t>
  </si>
  <si>
    <t>Krytina z přírodní břidlice - šedá
- materiál přírodní břidlice
- rozměry tl. 4 mm,
- pohledová plocha  130 x130 mm
- kladení s úzkou spárou cca 2 – 5 mm
- upevnění měděnými hřebíky, nebo vruty - nejsou přípustné materiály bez ochrany proti 
  Korozi</t>
  </si>
  <si>
    <t>- materiál polypropylen
- vícevrstvá fólie lehkého typu s nakašírovanou strukturovanou rohoží z polypropylenových vláken opatřena butylkaučukovou lepicí páskou, která je umístěna v podélném přesahu (okraj je bez strukturované rohože)
- v podélných přesazích se spojují integrovanými butylkaučukovými samolepicími pruhy. V čelních přesazích se spojují páskou
- konstrukčně uzpůsobeny pro kontakt s podkladní konstrukcí při zachování difúzních vlastností
- použití ve skladbách střech s hladkou plechovou krytinou montovanou na bednění
- plošná hmotnost nosné vložky 150 g/m2
- celková plošná hmotnost 500 g/m2
- šířka/délka v roli 1,5/25 m/m
- tloušťka vícevrstvé fólie 0,5 mm
- tloušťka strukturované rohože 6-8 mm
- pevnost v tahu podélně/příčně 310/230 N/50 mm
- tažnost podélně/příčně 65/75 %
- odolnost proti protrhávání v podélném/ příčném směru 175/210 N
- ekvivalentní difúzní tloušťka Sd 0,02 m
- faktor difúzního odporu  μ 40
- odolnost proti pronikání vody třída W1
- reakce na oheň třída E
- ohebnost za nízkých teplot -20 %
- referenční výrobek např. Dekten Metal Plus</t>
  </si>
  <si>
    <r>
      <rPr>
        <u/>
        <sz val="8"/>
        <rFont val="Arial CE"/>
        <charset val="238"/>
      </rPr>
      <t xml:space="preserve">Podnátěr </t>
    </r>
    <r>
      <rPr>
        <sz val="8"/>
        <rFont val="Arial CE"/>
        <charset val="238"/>
      </rPr>
      <t xml:space="preserve">
- bude aplikován v jedné vrstvě 
- jednosložkový silikátový základový nátěr s přísadou čistého akrylátu 
- k překrytí vlasových trhlin a vyrovnání strukturálních rozdílů 
- možnost pigmentace do požadovaného odstínu 
- možnost aplikace pomocí štětky 
- difuzní ekvivalentní tloušťka sD = 0,02 m (dle ČSN EN ISO 7783-2) 
- specifická hmotnost 1,69 g/cm3 
- maximální velikost zrna 0,5 mm 
- pH cca 11,4 
- referenční výrobek např. Keim Contact-Plus</t>
    </r>
  </si>
  <si>
    <r>
      <rPr>
        <u/>
        <sz val="8"/>
        <rFont val="Arial CE"/>
        <charset val="238"/>
      </rPr>
      <t xml:space="preserve">Vápenná barva - finální nátěr </t>
    </r>
    <r>
      <rPr>
        <sz val="8"/>
        <rFont val="Arial CE"/>
        <charset val="238"/>
      </rPr>
      <t xml:space="preserve">
- bude aplikován ve dvou vrstvách 
- hotová modifikovaná vápenná barva 
- na bázi čistého min. 3 roky odleželého, hašeného vápna s přísadou disperzního pojiva 
- nežloutnoucí, nevytváří napětí 
- vodoodpudivá 
- organický podíl &lt; 5% 
- specifická hmotnost cca 1,44 g/cm3 
- ekvivalentní difuzní tloušťka sD &lt; 0,02 m (dle ČSN EN ISO 7793-2) 
- referenční výrobek např. Keim Romanit</t>
    </r>
  </si>
  <si>
    <t>TECHNICKÉ PODMÍNKY - STAVEBNÍ ČÁST NEINVESTIČNÍ</t>
  </si>
  <si>
    <t>TECHNICKÉ PODMÍNKY - STAVEBNÍ ČÁST INVESTIČNÍ</t>
  </si>
  <si>
    <t>795</t>
  </si>
  <si>
    <t>002</t>
  </si>
  <si>
    <t>Nedílnou součástí výkazu výměr jsou Technické podmínky</t>
  </si>
  <si>
    <t>797</t>
  </si>
  <si>
    <t>311235221</t>
  </si>
  <si>
    <t>Zdivo jednovrstvé z cihel děrovaných broušených na celoplošnou tenkovrstvou maltu, pevnost cihel přes P10 do P15, tl. zdiva 440 mm</t>
  </si>
  <si>
    <t>rozměry 248 x 440 x 249 mm (dl x š x v)
- hmotnost 20,4  Kg
- zdění na maltu s tenkou sparou
- třída pevnosti v tlaku 15 MPa
- součinitel tepelné vodivosti 0,117 W/mK
- vzduchová neprůzvučnost Rw = 48 dB dB
- třída reakce na oheň A1
- objemová hmotnost 800 kg/m3
- referenční výrobek např. Porotherm 44 Profi</t>
  </si>
  <si>
    <t>745</t>
  </si>
  <si>
    <t>330-001</t>
  </si>
  <si>
    <t>M+D výtah, nosnost 800kg, max 10osob, rychlost 1m/s</t>
  </si>
  <si>
    <t>Požadavky na dodavatele výtahové šachty a výtahové kabiny:
Vybraný dodavatel stavby zpracuje v rámci své dodávky dodavatelskou dokumentaci ve formě výrobní a dílenské výkresové dokumentace v rozsahu nezbytném pro řádné zhotovení díla. Bude vyspecifikována barevnost povrchů, typ použitých materiálů, profily použitých prvků, tloušťky skel a materiálů, apod. Budou dodány vzorky navržených povrchových úprav.
Tato dodavatelská dokumentace bude před realizací předložena pracovníkům dozoru památkové péče, autorskému dozoru a technickému dozoru investora a bez jejich odsouhlasení nebudou výrobky zhotoveny.</t>
  </si>
  <si>
    <t>81</t>
  </si>
  <si>
    <t>583890541</t>
  </si>
  <si>
    <t>krytina břidlicová krytí šestúhelníkem 360x240x4mm</t>
  </si>
  <si>
    <t>82</t>
  </si>
  <si>
    <t>583890531</t>
  </si>
  <si>
    <t>krytina břidlicová krytí šestúhelníkem 290x190mm</t>
  </si>
  <si>
    <t>- pro povrchové úpravy čistě vápenných jádrových omítek, stupeň jakosti Q2/Q3 - dle Výpisu skladeb
- obsahuje vápno a pucolánové pojivo
- neobsahuje cement
- složení: kamenivo, pucolánové pojivo, vápenný hydrát a přísady zlepšující zpracovatelské a užitné vlastnosti omítky
- podklad musí být pevný, vyzrálý, objemově již stabilizovaný (podle EN 1996-2 a cihlářského lexikonu), zbavený prachu a ostatních nečistot a nesmí být zmrzlý. Minimální doba zrání jádrové omítky se počítá 1 den na 1 mm nanesené vrstvy.
- zpracování: podkladní jádrová omítka se navlhčí; nanášení na podklad velkým nerezovým nebo novodurovým hladítkem. Po lehkém zavadnutí povrch stočit filcovým nebo pěnovým hladítkem za současného zkrápění vodou. Další povrchové úpravy, např. nátěr lze provádět až po dokonalém vyschnutí štukové omítky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</si>
</sst>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2" x14ac:knownFonts="1">
    <font>
      <sz val="8"/>
      <name val="Arial CE"/>
      <family val="2"/>
    </font>
    <font>
      <sz val="8"/>
      <name val="Arial CE"/>
      <charset val="238"/>
    </font>
    <font>
      <u/>
      <sz val="8"/>
      <name val="Arial CE"/>
      <charset val="238"/>
    </font>
    <font>
      <b/>
      <sz val="14"/>
      <name val="Arial CE"/>
      <charset val="238"/>
    </font>
    <font>
      <sz val="9"/>
      <name val="Arial CE"/>
      <charset val="238"/>
    </font>
    <font>
      <sz val="12"/>
      <name val="Arial CE"/>
      <charset val="238"/>
    </font>
    <font>
      <sz val="10"/>
      <name val="Arial CE"/>
      <charset val="238"/>
    </font>
    <font>
      <sz val="7"/>
      <name val="Arial CE"/>
      <charset val="238"/>
    </font>
    <font>
      <sz val="9"/>
      <name val="Arial CE"/>
    </font>
    <font>
      <sz val="8"/>
      <color rgb="FF003366"/>
      <name val="Arial CE"/>
    </font>
    <font>
      <sz val="10"/>
      <color rgb="FF003366"/>
      <name val="Arial CE"/>
    </font>
    <font>
      <i/>
      <sz val="9"/>
      <color rgb="FF0000FF"/>
      <name val="Arial CE"/>
    </font>
  </fonts>
  <fills count="3">
    <fill>
      <patternFill patternType="none"/>
    </fill>
    <fill>
      <patternFill patternType="gray125"/>
    </fill>
    <fill>
      <patternFill patternType="solid">
        <fgColor rgb="FFD2D2D2"/>
      </patternFill>
    </fill>
  </fills>
  <borders count="21">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hair">
        <color rgb="FF969696"/>
      </top>
      <bottom/>
      <diagonal/>
    </border>
    <border>
      <left/>
      <right style="thin">
        <color rgb="FF000000"/>
      </right>
      <top/>
      <bottom style="thin">
        <color indexed="64"/>
      </bottom>
      <diagonal/>
    </border>
    <border>
      <left/>
      <right style="thin">
        <color rgb="FF000000"/>
      </right>
      <top style="thin">
        <color indexed="64"/>
      </top>
      <bottom/>
      <diagonal/>
    </border>
    <border>
      <left/>
      <right style="thin">
        <color rgb="FF000000"/>
      </right>
      <top style="thin">
        <color rgb="FF000000"/>
      </top>
      <bottom/>
      <diagonal/>
    </border>
  </borders>
  <cellStyleXfs count="1">
    <xf numFmtId="0" fontId="0" fillId="0" borderId="0"/>
  </cellStyleXfs>
  <cellXfs count="90">
    <xf numFmtId="0" fontId="0" fillId="0" borderId="0" xfId="0"/>
    <xf numFmtId="0" fontId="1" fillId="0" borderId="0" xfId="0" applyFont="1" applyAlignment="1">
      <alignment horizontal="left" vertical="center" wrapText="1"/>
    </xf>
    <xf numFmtId="0" fontId="1" fillId="0" borderId="0" xfId="0" applyFont="1" applyAlignment="1">
      <alignment vertical="center"/>
    </xf>
    <xf numFmtId="0" fontId="1" fillId="0" borderId="1"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0" xfId="0" applyFont="1" applyFill="1" applyBorder="1" applyAlignment="1">
      <alignment vertical="center"/>
    </xf>
    <xf numFmtId="0" fontId="3" fillId="0" borderId="0" xfId="0" applyFont="1" applyAlignment="1">
      <alignment horizontal="left" vertical="center"/>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Alignment="1"/>
    <xf numFmtId="0" fontId="1" fillId="0" borderId="3" xfId="0" applyFont="1" applyBorder="1" applyAlignment="1"/>
    <xf numFmtId="0" fontId="1" fillId="0" borderId="0" xfId="0" applyFont="1" applyAlignment="1">
      <alignment horizontal="left"/>
    </xf>
    <xf numFmtId="0" fontId="5" fillId="0" borderId="0" xfId="0" applyFont="1" applyAlignment="1">
      <alignment horizontal="left"/>
    </xf>
    <xf numFmtId="0" fontId="1" fillId="0" borderId="6" xfId="0" applyFont="1" applyBorder="1" applyAlignment="1"/>
    <xf numFmtId="0" fontId="1" fillId="0" borderId="0" xfId="0" applyFont="1" applyBorder="1" applyAlignment="1"/>
    <xf numFmtId="164" fontId="1" fillId="0" borderId="0" xfId="0" applyNumberFormat="1" applyFont="1" applyBorder="1" applyAlignment="1"/>
    <xf numFmtId="164" fontId="1" fillId="0" borderId="7" xfId="0" applyNumberFormat="1" applyFont="1" applyBorder="1" applyAlignment="1"/>
    <xf numFmtId="0" fontId="1" fillId="0" borderId="0" xfId="0" applyFont="1" applyFill="1" applyBorder="1" applyAlignment="1"/>
    <xf numFmtId="0" fontId="1" fillId="0" borderId="0" xfId="0" applyFont="1" applyAlignment="1">
      <alignment horizontal="center"/>
    </xf>
    <xf numFmtId="4" fontId="1" fillId="0" borderId="0" xfId="0" applyNumberFormat="1" applyFont="1" applyAlignment="1">
      <alignment vertical="center"/>
    </xf>
    <xf numFmtId="0" fontId="6" fillId="0" borderId="0" xfId="0" applyFont="1" applyAlignment="1">
      <alignment horizontal="left"/>
    </xf>
    <xf numFmtId="0" fontId="1" fillId="0" borderId="3" xfId="0" applyFont="1" applyBorder="1" applyAlignment="1" applyProtection="1">
      <alignment vertical="center"/>
      <protection locked="0"/>
    </xf>
    <xf numFmtId="0" fontId="4" fillId="0" borderId="11" xfId="0" applyFont="1" applyBorder="1" applyAlignment="1" applyProtection="1">
      <alignment horizontal="center" vertical="center"/>
      <protection locked="0"/>
    </xf>
    <xf numFmtId="49" fontId="4" fillId="0" borderId="11"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vertical="center"/>
      <protection locked="0"/>
    </xf>
    <xf numFmtId="0" fontId="4" fillId="0" borderId="6" xfId="0" applyFont="1" applyBorder="1" applyAlignment="1">
      <alignment horizontal="left" vertical="center"/>
    </xf>
    <xf numFmtId="0" fontId="4" fillId="0" borderId="0" xfId="0" applyFont="1" applyBorder="1" applyAlignment="1">
      <alignment horizontal="center" vertical="center"/>
    </xf>
    <xf numFmtId="164" fontId="4" fillId="0" borderId="0" xfId="0" applyNumberFormat="1" applyFont="1" applyBorder="1" applyAlignment="1">
      <alignment vertical="center"/>
    </xf>
    <xf numFmtId="164" fontId="4" fillId="0" borderId="7" xfId="0" applyNumberFormat="1" applyFont="1" applyBorder="1" applyAlignment="1">
      <alignment vertical="center"/>
    </xf>
    <xf numFmtId="0" fontId="4"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left" vertical="center"/>
    </xf>
    <xf numFmtId="165" fontId="1" fillId="0" borderId="0" xfId="0" applyNumberFormat="1" applyFont="1" applyAlignment="1">
      <alignment vertical="center"/>
    </xf>
    <xf numFmtId="0" fontId="1" fillId="0" borderId="6" xfId="0" applyFont="1" applyBorder="1" applyAlignment="1">
      <alignment vertical="center"/>
    </xf>
    <xf numFmtId="0" fontId="1" fillId="0" borderId="0" xfId="0" applyFont="1" applyBorder="1" applyAlignment="1">
      <alignment vertical="center"/>
    </xf>
    <xf numFmtId="0" fontId="1" fillId="0" borderId="7" xfId="0" applyFont="1" applyBorder="1" applyAlignment="1">
      <alignment vertical="center"/>
    </xf>
    <xf numFmtId="49" fontId="1" fillId="0" borderId="0" xfId="0" applyNumberFormat="1" applyFont="1" applyAlignment="1">
      <alignment horizontal="left" vertical="center" wrapText="1"/>
    </xf>
    <xf numFmtId="0" fontId="4" fillId="0" borderId="11" xfId="0"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49" fontId="4" fillId="0" borderId="0" xfId="0" applyNumberFormat="1"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4" fillId="0" borderId="0" xfId="0" applyFont="1" applyBorder="1" applyAlignment="1" applyProtection="1">
      <alignment horizontal="center" vertical="center" wrapText="1"/>
      <protection locked="0"/>
    </xf>
    <xf numFmtId="165" fontId="4" fillId="0" borderId="0" xfId="0" applyNumberFormat="1" applyFont="1" applyBorder="1" applyAlignment="1" applyProtection="1">
      <alignment vertical="center"/>
      <protection locked="0"/>
    </xf>
    <xf numFmtId="0" fontId="4" fillId="0" borderId="0" xfId="0" applyFont="1" applyBorder="1" applyAlignment="1" applyProtection="1">
      <alignment horizontal="left" vertical="center" wrapText="1"/>
      <protection locked="0"/>
    </xf>
    <xf numFmtId="4" fontId="4" fillId="0" borderId="0" xfId="0" applyNumberFormat="1" applyFont="1" applyFill="1" applyBorder="1" applyAlignment="1" applyProtection="1">
      <alignment vertical="center"/>
      <protection locked="0"/>
    </xf>
    <xf numFmtId="0" fontId="1" fillId="0" borderId="4" xfId="0" applyFont="1" applyBorder="1" applyAlignment="1">
      <alignment vertical="center"/>
    </xf>
    <xf numFmtId="0" fontId="1" fillId="0" borderId="5" xfId="0" applyFont="1" applyBorder="1" applyAlignment="1">
      <alignment vertical="center"/>
    </xf>
    <xf numFmtId="0" fontId="1" fillId="0" borderId="0" xfId="0" applyFont="1"/>
    <xf numFmtId="0" fontId="1" fillId="0" borderId="0" xfId="0" applyFont="1" applyFill="1" applyBorder="1"/>
    <xf numFmtId="0" fontId="8" fillId="0" borderId="11" xfId="0" applyFont="1" applyBorder="1" applyAlignment="1" applyProtection="1">
      <alignment horizontal="center" vertical="center"/>
      <protection locked="0"/>
    </xf>
    <xf numFmtId="49" fontId="8" fillId="0" borderId="11" xfId="0" applyNumberFormat="1" applyFont="1" applyBorder="1" applyAlignment="1" applyProtection="1">
      <alignment horizontal="left" vertical="center" wrapText="1"/>
      <protection locked="0"/>
    </xf>
    <xf numFmtId="0" fontId="8" fillId="0" borderId="11" xfId="0" applyFont="1" applyBorder="1" applyAlignment="1" applyProtection="1">
      <alignment horizontal="left" vertical="center" wrapText="1"/>
      <protection locked="0"/>
    </xf>
    <xf numFmtId="0" fontId="8" fillId="0" borderId="11" xfId="0" applyFont="1" applyBorder="1" applyAlignment="1" applyProtection="1">
      <alignment horizontal="center" vertical="center" wrapText="1"/>
      <protection locked="0"/>
    </xf>
    <xf numFmtId="165" fontId="8" fillId="0" borderId="11" xfId="0" applyNumberFormat="1" applyFont="1" applyBorder="1" applyAlignment="1" applyProtection="1">
      <alignment vertical="center"/>
      <protection locked="0"/>
    </xf>
    <xf numFmtId="4" fontId="8" fillId="0" borderId="11" xfId="0" applyNumberFormat="1" applyFont="1" applyBorder="1" applyAlignment="1" applyProtection="1">
      <alignment vertical="center"/>
      <protection locked="0"/>
    </xf>
    <xf numFmtId="0" fontId="9" fillId="0" borderId="0" xfId="0" applyFont="1" applyAlignment="1"/>
    <xf numFmtId="0" fontId="9" fillId="0" borderId="0" xfId="0" applyFont="1" applyAlignment="1">
      <alignment horizontal="left"/>
    </xf>
    <xf numFmtId="0" fontId="10" fillId="0" borderId="0" xfId="0" applyFont="1" applyAlignment="1">
      <alignment horizontal="left"/>
    </xf>
    <xf numFmtId="4" fontId="10" fillId="0" borderId="0" xfId="0" applyNumberFormat="1" applyFont="1" applyAlignment="1"/>
    <xf numFmtId="0" fontId="11" fillId="0" borderId="11" xfId="0" applyFont="1" applyBorder="1" applyAlignment="1" applyProtection="1">
      <alignment horizontal="center" vertical="center"/>
      <protection locked="0"/>
    </xf>
    <xf numFmtId="49" fontId="11" fillId="0" borderId="11" xfId="0" applyNumberFormat="1"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11" xfId="0" applyFont="1" applyBorder="1" applyAlignment="1" applyProtection="1">
      <alignment horizontal="center" vertical="center" wrapText="1"/>
      <protection locked="0"/>
    </xf>
    <xf numFmtId="165" fontId="11" fillId="0" borderId="11" xfId="0" applyNumberFormat="1" applyFont="1" applyBorder="1" applyAlignment="1" applyProtection="1">
      <alignment vertical="center"/>
      <protection locked="0"/>
    </xf>
    <xf numFmtId="4" fontId="11" fillId="0" borderId="11" xfId="0" applyNumberFormat="1" applyFont="1" applyBorder="1" applyAlignment="1" applyProtection="1">
      <alignment vertical="center"/>
      <protection locked="0"/>
    </xf>
    <xf numFmtId="0" fontId="1" fillId="0" borderId="12" xfId="0" applyFont="1" applyBorder="1"/>
    <xf numFmtId="0" fontId="1" fillId="0" borderId="14" xfId="0" applyFont="1" applyBorder="1"/>
    <xf numFmtId="0" fontId="1" fillId="0" borderId="15" xfId="0" applyFont="1" applyBorder="1"/>
    <xf numFmtId="0" fontId="1" fillId="0" borderId="11" xfId="0" applyFont="1" applyBorder="1"/>
    <xf numFmtId="49" fontId="1" fillId="0" borderId="11" xfId="0" applyNumberFormat="1" applyFont="1" applyBorder="1" applyAlignment="1">
      <alignment horizontal="left" vertical="center" wrapText="1"/>
    </xf>
    <xf numFmtId="0" fontId="4" fillId="2" borderId="0" xfId="0" applyFont="1" applyFill="1" applyBorder="1" applyAlignment="1">
      <alignment horizontal="center" vertical="center" wrapText="1"/>
    </xf>
    <xf numFmtId="4" fontId="8" fillId="0" borderId="0" xfId="0" applyNumberFormat="1" applyFont="1" applyBorder="1" applyAlignment="1" applyProtection="1">
      <alignment vertical="center"/>
      <protection locked="0"/>
    </xf>
    <xf numFmtId="0" fontId="8" fillId="0" borderId="0"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0" fontId="9" fillId="0" borderId="17" xfId="0" applyFont="1" applyBorder="1" applyAlignment="1"/>
    <xf numFmtId="0" fontId="1" fillId="0" borderId="18" xfId="0" applyFont="1" applyBorder="1" applyAlignment="1">
      <alignment vertical="center"/>
    </xf>
    <xf numFmtId="0" fontId="1" fillId="0" borderId="19" xfId="0" applyFont="1" applyBorder="1" applyAlignment="1">
      <alignment vertical="center"/>
    </xf>
    <xf numFmtId="0" fontId="4" fillId="0" borderId="13" xfId="0" applyFont="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xf numFmtId="0" fontId="1" fillId="0" borderId="20" xfId="0" applyFont="1" applyBorder="1" applyAlignment="1">
      <alignment vertical="center"/>
    </xf>
  </cellXfs>
  <cellStyles count="1">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BL179"/>
  <sheetViews>
    <sheetView showGridLines="0" tabSelected="1" zoomScaleNormal="100" workbookViewId="0">
      <selection activeCell="G197" sqref="G197"/>
    </sheetView>
  </sheetViews>
  <sheetFormatPr defaultRowHeight="11.25" x14ac:dyDescent="0.2"/>
  <cols>
    <col min="1" max="1" width="7.1640625" style="57" customWidth="1"/>
    <col min="2" max="2" width="1.5" style="57" customWidth="1"/>
    <col min="3" max="3" width="5.5" style="57" customWidth="1"/>
    <col min="4" max="4" width="3.6640625" style="57" customWidth="1"/>
    <col min="5" max="5" width="14.6640625" style="57" customWidth="1"/>
    <col min="6" max="6" width="88.33203125" style="57" customWidth="1"/>
    <col min="7" max="7" width="6" style="57" customWidth="1"/>
    <col min="8" max="8" width="14.1640625" style="57" bestFit="1" customWidth="1"/>
    <col min="9" max="9" width="17.33203125" style="57" customWidth="1"/>
    <col min="10" max="10" width="1.5" style="57" customWidth="1"/>
    <col min="11" max="11" width="8" style="57" customWidth="1"/>
    <col min="12" max="12" width="9.33203125" style="57" hidden="1" customWidth="1"/>
    <col min="13" max="13" width="9.1640625" style="57" hidden="1"/>
    <col min="14" max="19" width="12.1640625" style="57" hidden="1" customWidth="1"/>
    <col min="20" max="20" width="14" style="57" hidden="1" customWidth="1"/>
    <col min="21" max="21" width="10.5" style="57" customWidth="1"/>
    <col min="22" max="22" width="14" style="58" customWidth="1"/>
    <col min="23" max="23" width="10.5" style="58" customWidth="1"/>
    <col min="24" max="24" width="12.83203125" style="57" customWidth="1"/>
    <col min="25" max="25" width="9.5" style="57" customWidth="1"/>
    <col min="26" max="26" width="12.83203125" style="57" customWidth="1"/>
    <col min="27" max="27" width="14" style="57" customWidth="1"/>
    <col min="28" max="28" width="9.5" style="57" customWidth="1"/>
    <col min="29" max="29" width="12.83203125" style="57" customWidth="1"/>
    <col min="30" max="30" width="14" style="57" customWidth="1"/>
    <col min="31" max="42" width="9.33203125" style="57"/>
    <col min="43" max="64" width="9.1640625" style="57" hidden="1"/>
    <col min="65" max="16384" width="9.33203125" style="57"/>
  </cols>
  <sheetData>
    <row r="3" spans="2:64" s="2" customFormat="1" ht="6.95" customHeight="1" x14ac:dyDescent="0.2">
      <c r="B3" s="3"/>
      <c r="C3" s="4"/>
      <c r="D3" s="4"/>
      <c r="E3" s="4"/>
      <c r="F3" s="4"/>
      <c r="G3" s="4"/>
      <c r="H3" s="4"/>
      <c r="I3" s="4"/>
      <c r="J3" s="89"/>
      <c r="K3" s="5"/>
      <c r="V3" s="6"/>
      <c r="W3" s="6"/>
    </row>
    <row r="4" spans="2:64" s="2" customFormat="1" ht="24.95" customHeight="1" x14ac:dyDescent="0.2">
      <c r="B4" s="5"/>
      <c r="C4" s="7" t="s">
        <v>322</v>
      </c>
      <c r="K4" s="5"/>
      <c r="V4" s="6"/>
      <c r="W4" s="6"/>
    </row>
    <row r="5" spans="2:64" s="2" customFormat="1" ht="10.35" customHeight="1" x14ac:dyDescent="0.2">
      <c r="B5" s="5"/>
      <c r="K5" s="5"/>
      <c r="V5" s="6"/>
      <c r="W5" s="6"/>
    </row>
    <row r="6" spans="2:64" s="8" customFormat="1" ht="29.25" customHeight="1" x14ac:dyDescent="0.2">
      <c r="B6" s="9"/>
      <c r="C6" s="10" t="s">
        <v>12</v>
      </c>
      <c r="D6" s="11" t="s">
        <v>6</v>
      </c>
      <c r="E6" s="11" t="s">
        <v>4</v>
      </c>
      <c r="F6" s="11" t="s">
        <v>5</v>
      </c>
      <c r="G6" s="11" t="s">
        <v>13</v>
      </c>
      <c r="H6" s="11" t="s">
        <v>14</v>
      </c>
      <c r="I6" s="12" t="s">
        <v>15</v>
      </c>
      <c r="J6" s="80"/>
      <c r="K6" s="9"/>
      <c r="L6" s="13" t="s">
        <v>0</v>
      </c>
      <c r="M6" s="14" t="s">
        <v>2</v>
      </c>
      <c r="N6" s="14" t="s">
        <v>16</v>
      </c>
      <c r="O6" s="14" t="s">
        <v>17</v>
      </c>
      <c r="P6" s="14" t="s">
        <v>18</v>
      </c>
      <c r="Q6" s="14" t="s">
        <v>19</v>
      </c>
      <c r="R6" s="14" t="s">
        <v>20</v>
      </c>
      <c r="S6" s="15" t="s">
        <v>21</v>
      </c>
      <c r="V6" s="16"/>
      <c r="W6" s="16"/>
    </row>
    <row r="7" spans="2:64" s="17" customFormat="1" ht="25.9" customHeight="1" x14ac:dyDescent="0.2">
      <c r="B7" s="18"/>
      <c r="D7" s="19" t="s">
        <v>7</v>
      </c>
      <c r="E7" s="20" t="s">
        <v>22</v>
      </c>
      <c r="F7" s="20" t="s">
        <v>23</v>
      </c>
      <c r="K7" s="18"/>
      <c r="L7" s="21"/>
      <c r="M7" s="22"/>
      <c r="N7" s="22"/>
      <c r="O7" s="23" t="e">
        <f>O8+#REF!+#REF!+#REF!+#REF!+O11+#REF!+O16+O29+O70+#REF!+#REF!+#REF!+#REF!+#REF!+#REF!</f>
        <v>#REF!</v>
      </c>
      <c r="P7" s="22"/>
      <c r="Q7" s="23" t="e">
        <f>Q8+#REF!+#REF!+#REF!+#REF!+Q11+#REF!+Q16+Q29+Q70+#REF!+#REF!+#REF!+#REF!+#REF!+#REF!</f>
        <v>#REF!</v>
      </c>
      <c r="R7" s="22"/>
      <c r="S7" s="24" t="e">
        <f>S8+#REF!+#REF!+#REF!+#REF!+S11+#REF!+S16+S29+S70+#REF!+#REF!+#REF!+#REF!+#REF!+#REF!</f>
        <v>#REF!</v>
      </c>
      <c r="V7" s="25"/>
      <c r="W7" s="25"/>
      <c r="AQ7" s="19" t="s">
        <v>10</v>
      </c>
      <c r="AS7" s="26" t="s">
        <v>7</v>
      </c>
      <c r="AT7" s="26" t="s">
        <v>8</v>
      </c>
      <c r="AX7" s="19" t="s">
        <v>24</v>
      </c>
      <c r="BJ7" s="27" t="e">
        <f>BJ8+#REF!+#REF!+#REF!+#REF!+BJ11+#REF!+BJ16+BJ29+BJ70+#REF!+#REF!+#REF!+#REF!+#REF!+#REF!</f>
        <v>#REF!</v>
      </c>
    </row>
    <row r="8" spans="2:64" s="17" customFormat="1" ht="22.9" customHeight="1" x14ac:dyDescent="0.2">
      <c r="B8" s="18"/>
      <c r="D8" s="19" t="s">
        <v>7</v>
      </c>
      <c r="E8" s="28" t="s">
        <v>25</v>
      </c>
      <c r="F8" s="28" t="s">
        <v>26</v>
      </c>
      <c r="K8" s="18"/>
      <c r="L8" s="21"/>
      <c r="M8" s="22"/>
      <c r="N8" s="22"/>
      <c r="O8" s="23">
        <f>O9</f>
        <v>0</v>
      </c>
      <c r="P8" s="22"/>
      <c r="Q8" s="23">
        <f>Q9</f>
        <v>0</v>
      </c>
      <c r="R8" s="22"/>
      <c r="S8" s="24">
        <f>S9</f>
        <v>0</v>
      </c>
      <c r="V8" s="25"/>
      <c r="W8" s="25"/>
      <c r="AQ8" s="19" t="s">
        <v>10</v>
      </c>
      <c r="AS8" s="26" t="s">
        <v>7</v>
      </c>
      <c r="AT8" s="26" t="s">
        <v>10</v>
      </c>
      <c r="AX8" s="19" t="s">
        <v>24</v>
      </c>
      <c r="BJ8" s="27" t="e">
        <f>BJ9</f>
        <v>#REF!</v>
      </c>
    </row>
    <row r="9" spans="2:64" s="2" customFormat="1" ht="48" x14ac:dyDescent="0.2">
      <c r="B9" s="29"/>
      <c r="C9" s="30" t="s">
        <v>10</v>
      </c>
      <c r="D9" s="30" t="s">
        <v>27</v>
      </c>
      <c r="E9" s="31" t="s">
        <v>9</v>
      </c>
      <c r="F9" s="32" t="s">
        <v>277</v>
      </c>
      <c r="G9" s="33" t="s">
        <v>0</v>
      </c>
      <c r="H9" s="34">
        <v>0</v>
      </c>
      <c r="I9" s="32" t="s">
        <v>0</v>
      </c>
      <c r="J9" s="53"/>
      <c r="K9" s="5"/>
      <c r="L9" s="35" t="s">
        <v>0</v>
      </c>
      <c r="M9" s="36" t="s">
        <v>3</v>
      </c>
      <c r="N9" s="37">
        <v>0</v>
      </c>
      <c r="O9" s="37">
        <f>N9*H9</f>
        <v>0</v>
      </c>
      <c r="P9" s="37">
        <v>0</v>
      </c>
      <c r="Q9" s="37">
        <f>P9*H9</f>
        <v>0</v>
      </c>
      <c r="R9" s="37">
        <v>0</v>
      </c>
      <c r="S9" s="38">
        <f>R9*H9</f>
        <v>0</v>
      </c>
      <c r="V9" s="6"/>
      <c r="W9" s="6"/>
      <c r="AQ9" s="39" t="s">
        <v>28</v>
      </c>
      <c r="AS9" s="39" t="s">
        <v>27</v>
      </c>
      <c r="AT9" s="39" t="s">
        <v>11</v>
      </c>
      <c r="AX9" s="40" t="s">
        <v>24</v>
      </c>
      <c r="BD9" s="27" t="e">
        <f>IF(M9="základní",#REF!,0)</f>
        <v>#REF!</v>
      </c>
      <c r="BE9" s="27">
        <f>IF(M9="snížená",#REF!,0)</f>
        <v>0</v>
      </c>
      <c r="BF9" s="27">
        <f>IF(M9="zákl. přenesená",#REF!,0)</f>
        <v>0</v>
      </c>
      <c r="BG9" s="27">
        <f>IF(M9="sníž. přenesená",#REF!,0)</f>
        <v>0</v>
      </c>
      <c r="BH9" s="27">
        <f>IF(M9="nulová",#REF!,0)</f>
        <v>0</v>
      </c>
      <c r="BI9" s="40" t="s">
        <v>10</v>
      </c>
      <c r="BJ9" s="27" t="e">
        <f>ROUND(#REF!*H9,2)</f>
        <v>#REF!</v>
      </c>
      <c r="BK9" s="40" t="s">
        <v>28</v>
      </c>
      <c r="BL9" s="39" t="s">
        <v>29</v>
      </c>
    </row>
    <row r="10" spans="2:64" s="2" customFormat="1" ht="12" x14ac:dyDescent="0.2">
      <c r="B10" s="29"/>
      <c r="C10" s="59" t="s">
        <v>323</v>
      </c>
      <c r="D10" s="59" t="s">
        <v>27</v>
      </c>
      <c r="E10" s="60" t="s">
        <v>324</v>
      </c>
      <c r="F10" s="61" t="s">
        <v>325</v>
      </c>
      <c r="G10" s="62" t="s">
        <v>0</v>
      </c>
      <c r="H10" s="63">
        <v>0</v>
      </c>
      <c r="I10" s="64"/>
      <c r="J10" s="81"/>
      <c r="K10" s="5"/>
      <c r="L10" s="35"/>
      <c r="M10" s="36"/>
      <c r="N10" s="37"/>
      <c r="O10" s="37"/>
      <c r="P10" s="37"/>
      <c r="Q10" s="37"/>
      <c r="R10" s="37"/>
      <c r="S10" s="38"/>
      <c r="V10" s="6"/>
      <c r="W10" s="6"/>
      <c r="AQ10" s="39"/>
      <c r="AS10" s="39"/>
      <c r="AT10" s="39"/>
      <c r="AX10" s="40"/>
      <c r="BD10" s="27"/>
      <c r="BE10" s="27"/>
      <c r="BF10" s="27"/>
      <c r="BG10" s="27"/>
      <c r="BH10" s="27"/>
      <c r="BI10" s="40"/>
      <c r="BJ10" s="27"/>
      <c r="BK10" s="40"/>
      <c r="BL10" s="39"/>
    </row>
    <row r="11" spans="2:64" s="17" customFormat="1" ht="12.75" x14ac:dyDescent="0.2">
      <c r="B11" s="18"/>
      <c r="D11" s="19" t="s">
        <v>7</v>
      </c>
      <c r="E11" s="28" t="s">
        <v>33</v>
      </c>
      <c r="F11" s="28" t="s">
        <v>43</v>
      </c>
      <c r="K11" s="18"/>
      <c r="L11" s="21"/>
      <c r="M11" s="22"/>
      <c r="N11" s="22"/>
      <c r="O11" s="23">
        <f>SUM(O14:O15)</f>
        <v>238.96886199999997</v>
      </c>
      <c r="P11" s="22"/>
      <c r="Q11" s="23">
        <f>SUM(Q14:Q15)</f>
        <v>67.745685699999996</v>
      </c>
      <c r="R11" s="22"/>
      <c r="S11" s="24">
        <f>SUM(S14:S15)</f>
        <v>0</v>
      </c>
      <c r="V11" s="25"/>
      <c r="W11" s="25"/>
      <c r="AQ11" s="19" t="s">
        <v>10</v>
      </c>
      <c r="AS11" s="26" t="s">
        <v>7</v>
      </c>
      <c r="AT11" s="26" t="s">
        <v>10</v>
      </c>
      <c r="AX11" s="19" t="s">
        <v>24</v>
      </c>
      <c r="BJ11" s="27" t="e">
        <f>SUM(BJ14:BJ15)</f>
        <v>#REF!</v>
      </c>
    </row>
    <row r="12" spans="2:64" s="17" customFormat="1" ht="24" x14ac:dyDescent="0.2">
      <c r="B12" s="18"/>
      <c r="C12" s="59" t="s">
        <v>326</v>
      </c>
      <c r="D12" s="59" t="s">
        <v>27</v>
      </c>
      <c r="E12" s="60" t="s">
        <v>327</v>
      </c>
      <c r="F12" s="61" t="s">
        <v>328</v>
      </c>
      <c r="G12" s="62" t="s">
        <v>30</v>
      </c>
      <c r="H12" s="63">
        <v>50.872</v>
      </c>
      <c r="I12" s="61" t="s">
        <v>31</v>
      </c>
      <c r="J12" s="82"/>
      <c r="K12" s="18"/>
      <c r="L12" s="21"/>
      <c r="M12" s="22"/>
      <c r="N12" s="22"/>
      <c r="O12" s="23"/>
      <c r="P12" s="22"/>
      <c r="Q12" s="23"/>
      <c r="R12" s="22"/>
      <c r="S12" s="24"/>
      <c r="V12" s="25"/>
      <c r="W12" s="25"/>
      <c r="AQ12" s="19"/>
      <c r="AS12" s="26"/>
      <c r="AT12" s="26"/>
      <c r="AX12" s="19"/>
      <c r="BJ12" s="27"/>
    </row>
    <row r="13" spans="2:64" s="17" customFormat="1" ht="101.25" x14ac:dyDescent="0.2">
      <c r="B13" s="18"/>
      <c r="C13" s="59"/>
      <c r="D13" s="59"/>
      <c r="E13" s="60"/>
      <c r="F13" s="1" t="s">
        <v>329</v>
      </c>
      <c r="G13" s="62"/>
      <c r="H13" s="63"/>
      <c r="I13" s="61"/>
      <c r="J13" s="82"/>
      <c r="K13" s="18"/>
      <c r="L13" s="21"/>
      <c r="M13" s="22"/>
      <c r="N13" s="22"/>
      <c r="O13" s="23"/>
      <c r="P13" s="22"/>
      <c r="Q13" s="23"/>
      <c r="R13" s="22"/>
      <c r="S13" s="24"/>
      <c r="V13" s="25"/>
      <c r="W13" s="25"/>
      <c r="AQ13" s="19"/>
      <c r="AS13" s="26"/>
      <c r="AT13" s="26"/>
      <c r="AX13" s="19"/>
      <c r="BJ13" s="27"/>
    </row>
    <row r="14" spans="2:64" s="2" customFormat="1" ht="24" x14ac:dyDescent="0.2">
      <c r="B14" s="29"/>
      <c r="C14" s="30" t="s">
        <v>44</v>
      </c>
      <c r="D14" s="30" t="s">
        <v>27</v>
      </c>
      <c r="E14" s="31" t="s">
        <v>45</v>
      </c>
      <c r="F14" s="32" t="s">
        <v>46</v>
      </c>
      <c r="G14" s="33" t="s">
        <v>30</v>
      </c>
      <c r="H14" s="34">
        <v>283.81099999999998</v>
      </c>
      <c r="I14" s="32" t="s">
        <v>31</v>
      </c>
      <c r="J14" s="53"/>
      <c r="K14" s="5"/>
      <c r="L14" s="35" t="s">
        <v>0</v>
      </c>
      <c r="M14" s="36" t="s">
        <v>3</v>
      </c>
      <c r="N14" s="37">
        <v>0.84199999999999997</v>
      </c>
      <c r="O14" s="37">
        <f>N14*H14</f>
        <v>238.96886199999997</v>
      </c>
      <c r="P14" s="37">
        <v>0.2387</v>
      </c>
      <c r="Q14" s="37">
        <f>P14*H14</f>
        <v>67.745685699999996</v>
      </c>
      <c r="R14" s="37">
        <v>0</v>
      </c>
      <c r="S14" s="38">
        <f>R14*H14</f>
        <v>0</v>
      </c>
      <c r="V14" s="6"/>
      <c r="W14" s="6"/>
      <c r="AQ14" s="39" t="s">
        <v>28</v>
      </c>
      <c r="AS14" s="39" t="s">
        <v>27</v>
      </c>
      <c r="AT14" s="39" t="s">
        <v>11</v>
      </c>
      <c r="AX14" s="40" t="s">
        <v>24</v>
      </c>
      <c r="BD14" s="27" t="e">
        <f>IF(M14="základní",#REF!,0)</f>
        <v>#REF!</v>
      </c>
      <c r="BE14" s="27">
        <f>IF(M14="snížená",#REF!,0)</f>
        <v>0</v>
      </c>
      <c r="BF14" s="27">
        <f>IF(M14="zákl. přenesená",#REF!,0)</f>
        <v>0</v>
      </c>
      <c r="BG14" s="27">
        <f>IF(M14="sníž. přenesená",#REF!,0)</f>
        <v>0</v>
      </c>
      <c r="BH14" s="27">
        <f>IF(M14="nulová",#REF!,0)</f>
        <v>0</v>
      </c>
      <c r="BI14" s="40" t="s">
        <v>10</v>
      </c>
      <c r="BJ14" s="27" t="e">
        <f>ROUND(#REF!*H14,2)</f>
        <v>#REF!</v>
      </c>
      <c r="BK14" s="40" t="s">
        <v>28</v>
      </c>
      <c r="BL14" s="39" t="s">
        <v>47</v>
      </c>
    </row>
    <row r="15" spans="2:64" s="2" customFormat="1" ht="157.5" x14ac:dyDescent="0.2">
      <c r="B15" s="5"/>
      <c r="D15" s="41"/>
      <c r="E15" s="40" t="s">
        <v>0</v>
      </c>
      <c r="F15" s="1" t="s">
        <v>278</v>
      </c>
      <c r="H15" s="42"/>
      <c r="K15" s="5"/>
      <c r="L15" s="43"/>
      <c r="M15" s="44"/>
      <c r="N15" s="44"/>
      <c r="O15" s="44"/>
      <c r="P15" s="44"/>
      <c r="Q15" s="44"/>
      <c r="R15" s="44"/>
      <c r="S15" s="45"/>
      <c r="V15" s="6"/>
      <c r="W15" s="6"/>
      <c r="AS15" s="40" t="s">
        <v>32</v>
      </c>
      <c r="AT15" s="40" t="s">
        <v>11</v>
      </c>
      <c r="AU15" s="2" t="s">
        <v>11</v>
      </c>
      <c r="AV15" s="2" t="s">
        <v>1</v>
      </c>
      <c r="AW15" s="2" t="s">
        <v>8</v>
      </c>
      <c r="AX15" s="40" t="s">
        <v>24</v>
      </c>
    </row>
    <row r="16" spans="2:64" s="17" customFormat="1" ht="12.75" x14ac:dyDescent="0.2">
      <c r="B16" s="18"/>
      <c r="D16" s="19" t="s">
        <v>7</v>
      </c>
      <c r="E16" s="28" t="s">
        <v>49</v>
      </c>
      <c r="F16" s="28" t="s">
        <v>50</v>
      </c>
      <c r="K16" s="18"/>
      <c r="L16" s="21"/>
      <c r="M16" s="22"/>
      <c r="N16" s="22"/>
      <c r="O16" s="23">
        <f>SUM(O17:O28)</f>
        <v>0</v>
      </c>
      <c r="P16" s="22"/>
      <c r="Q16" s="23">
        <f>SUM(Q17:Q28)</f>
        <v>0</v>
      </c>
      <c r="R16" s="22"/>
      <c r="S16" s="24">
        <f>SUM(S17:S28)</f>
        <v>0</v>
      </c>
      <c r="V16" s="25"/>
      <c r="W16" s="25"/>
      <c r="AQ16" s="19" t="s">
        <v>10</v>
      </c>
      <c r="AS16" s="26" t="s">
        <v>7</v>
      </c>
      <c r="AT16" s="26" t="s">
        <v>10</v>
      </c>
      <c r="AX16" s="19" t="s">
        <v>24</v>
      </c>
      <c r="BJ16" s="27" t="e">
        <f>SUM(BJ17:BJ28)</f>
        <v>#REF!</v>
      </c>
    </row>
    <row r="17" spans="2:64" s="2" customFormat="1" ht="36" x14ac:dyDescent="0.2">
      <c r="B17" s="29"/>
      <c r="C17" s="30" t="s">
        <v>51</v>
      </c>
      <c r="D17" s="30" t="s">
        <v>27</v>
      </c>
      <c r="E17" s="31" t="s">
        <v>52</v>
      </c>
      <c r="F17" s="32" t="s">
        <v>53</v>
      </c>
      <c r="G17" s="33" t="s">
        <v>30</v>
      </c>
      <c r="H17" s="34">
        <v>29.251000000000001</v>
      </c>
      <c r="I17" s="32" t="s">
        <v>0</v>
      </c>
      <c r="J17" s="53"/>
      <c r="K17" s="5"/>
      <c r="L17" s="35" t="s">
        <v>0</v>
      </c>
      <c r="M17" s="36" t="s">
        <v>3</v>
      </c>
      <c r="N17" s="37">
        <v>0</v>
      </c>
      <c r="O17" s="37">
        <f>N17*H17</f>
        <v>0</v>
      </c>
      <c r="P17" s="37">
        <v>0</v>
      </c>
      <c r="Q17" s="37">
        <f>P17*H17</f>
        <v>0</v>
      </c>
      <c r="R17" s="37">
        <v>0</v>
      </c>
      <c r="S17" s="38">
        <f>R17*H17</f>
        <v>0</v>
      </c>
      <c r="V17" s="6"/>
      <c r="W17" s="6"/>
      <c r="AQ17" s="39" t="s">
        <v>28</v>
      </c>
      <c r="AS17" s="39" t="s">
        <v>27</v>
      </c>
      <c r="AT17" s="39" t="s">
        <v>11</v>
      </c>
      <c r="AX17" s="40" t="s">
        <v>24</v>
      </c>
      <c r="BD17" s="27" t="e">
        <f>IF(M17="základní",#REF!,0)</f>
        <v>#REF!</v>
      </c>
      <c r="BE17" s="27">
        <f>IF(M17="snížená",#REF!,0)</f>
        <v>0</v>
      </c>
      <c r="BF17" s="27">
        <f>IF(M17="zákl. přenesená",#REF!,0)</f>
        <v>0</v>
      </c>
      <c r="BG17" s="27">
        <f>IF(M17="sníž. přenesená",#REF!,0)</f>
        <v>0</v>
      </c>
      <c r="BH17" s="27">
        <f>IF(M17="nulová",#REF!,0)</f>
        <v>0</v>
      </c>
      <c r="BI17" s="40" t="s">
        <v>10</v>
      </c>
      <c r="BJ17" s="27" t="e">
        <f>ROUND(#REF!*H17,2)</f>
        <v>#REF!</v>
      </c>
      <c r="BK17" s="40" t="s">
        <v>28</v>
      </c>
      <c r="BL17" s="39" t="s">
        <v>54</v>
      </c>
    </row>
    <row r="18" spans="2:64" s="2" customFormat="1" ht="33.75" x14ac:dyDescent="0.2">
      <c r="B18" s="5"/>
      <c r="D18" s="41"/>
      <c r="E18" s="40" t="s">
        <v>0</v>
      </c>
      <c r="F18" s="1" t="s">
        <v>282</v>
      </c>
      <c r="H18" s="42"/>
      <c r="K18" s="5"/>
      <c r="L18" s="43"/>
      <c r="M18" s="44"/>
      <c r="N18" s="44"/>
      <c r="O18" s="44"/>
      <c r="P18" s="44"/>
      <c r="Q18" s="44"/>
      <c r="R18" s="44"/>
      <c r="S18" s="45"/>
      <c r="V18" s="6"/>
      <c r="W18" s="6"/>
      <c r="AS18" s="40" t="s">
        <v>32</v>
      </c>
      <c r="AT18" s="40" t="s">
        <v>11</v>
      </c>
      <c r="AU18" s="2" t="s">
        <v>11</v>
      </c>
      <c r="AV18" s="2" t="s">
        <v>1</v>
      </c>
      <c r="AW18" s="2" t="s">
        <v>8</v>
      </c>
      <c r="AX18" s="40" t="s">
        <v>24</v>
      </c>
    </row>
    <row r="19" spans="2:64" s="2" customFormat="1" ht="22.5" x14ac:dyDescent="0.2">
      <c r="B19" s="5"/>
      <c r="D19" s="41"/>
      <c r="E19" s="40" t="s">
        <v>0</v>
      </c>
      <c r="F19" s="1" t="s">
        <v>283</v>
      </c>
      <c r="H19" s="42"/>
      <c r="K19" s="5"/>
      <c r="L19" s="43"/>
      <c r="M19" s="44"/>
      <c r="N19" s="44"/>
      <c r="O19" s="44"/>
      <c r="P19" s="44"/>
      <c r="Q19" s="44"/>
      <c r="R19" s="44"/>
      <c r="S19" s="45"/>
      <c r="V19" s="6"/>
      <c r="W19" s="6"/>
      <c r="AS19" s="40" t="s">
        <v>32</v>
      </c>
      <c r="AT19" s="40" t="s">
        <v>11</v>
      </c>
      <c r="AU19" s="2" t="s">
        <v>11</v>
      </c>
      <c r="AV19" s="2" t="s">
        <v>1</v>
      </c>
      <c r="AW19" s="2" t="s">
        <v>8</v>
      </c>
      <c r="AX19" s="40" t="s">
        <v>24</v>
      </c>
    </row>
    <row r="20" spans="2:64" s="2" customFormat="1" ht="56.25" x14ac:dyDescent="0.2">
      <c r="B20" s="5"/>
      <c r="D20" s="41"/>
      <c r="E20" s="40" t="s">
        <v>0</v>
      </c>
      <c r="F20" s="1" t="s">
        <v>284</v>
      </c>
      <c r="H20" s="42"/>
      <c r="K20" s="5"/>
      <c r="L20" s="43"/>
      <c r="M20" s="44"/>
      <c r="N20" s="44"/>
      <c r="O20" s="44"/>
      <c r="P20" s="44"/>
      <c r="Q20" s="44"/>
      <c r="R20" s="44"/>
      <c r="S20" s="45"/>
      <c r="V20" s="6"/>
      <c r="W20" s="6"/>
      <c r="AS20" s="40" t="s">
        <v>32</v>
      </c>
      <c r="AT20" s="40" t="s">
        <v>11</v>
      </c>
      <c r="AU20" s="2" t="s">
        <v>11</v>
      </c>
      <c r="AV20" s="2" t="s">
        <v>1</v>
      </c>
      <c r="AW20" s="2" t="s">
        <v>8</v>
      </c>
      <c r="AX20" s="40" t="s">
        <v>24</v>
      </c>
    </row>
    <row r="21" spans="2:64" s="2" customFormat="1" ht="12" x14ac:dyDescent="0.2">
      <c r="B21" s="29"/>
      <c r="C21" s="30" t="s">
        <v>55</v>
      </c>
      <c r="D21" s="30" t="s">
        <v>27</v>
      </c>
      <c r="E21" s="31" t="s">
        <v>56</v>
      </c>
      <c r="F21" s="32" t="s">
        <v>57</v>
      </c>
      <c r="G21" s="33" t="s">
        <v>34</v>
      </c>
      <c r="H21" s="34">
        <v>68.28</v>
      </c>
      <c r="I21" s="32" t="s">
        <v>0</v>
      </c>
      <c r="J21" s="53"/>
      <c r="K21" s="5"/>
      <c r="L21" s="35" t="s">
        <v>0</v>
      </c>
      <c r="M21" s="36" t="s">
        <v>3</v>
      </c>
      <c r="N21" s="37">
        <v>0</v>
      </c>
      <c r="O21" s="37">
        <f>N21*H21</f>
        <v>0</v>
      </c>
      <c r="P21" s="37">
        <v>0</v>
      </c>
      <c r="Q21" s="37">
        <f>P21*H21</f>
        <v>0</v>
      </c>
      <c r="R21" s="37">
        <v>0</v>
      </c>
      <c r="S21" s="38">
        <f>R21*H21</f>
        <v>0</v>
      </c>
      <c r="V21" s="6"/>
      <c r="W21" s="6"/>
      <c r="AQ21" s="39" t="s">
        <v>28</v>
      </c>
      <c r="AS21" s="39" t="s">
        <v>27</v>
      </c>
      <c r="AT21" s="39" t="s">
        <v>11</v>
      </c>
      <c r="AX21" s="40" t="s">
        <v>24</v>
      </c>
      <c r="BD21" s="27" t="e">
        <f>IF(M21="základní",#REF!,0)</f>
        <v>#REF!</v>
      </c>
      <c r="BE21" s="27">
        <f>IF(M21="snížená",#REF!,0)</f>
        <v>0</v>
      </c>
      <c r="BF21" s="27">
        <f>IF(M21="zákl. přenesená",#REF!,0)</f>
        <v>0</v>
      </c>
      <c r="BG21" s="27">
        <f>IF(M21="sníž. přenesená",#REF!,0)</f>
        <v>0</v>
      </c>
      <c r="BH21" s="27">
        <f>IF(M21="nulová",#REF!,0)</f>
        <v>0</v>
      </c>
      <c r="BI21" s="40" t="s">
        <v>10</v>
      </c>
      <c r="BJ21" s="27" t="e">
        <f>ROUND(#REF!*H21,2)</f>
        <v>#REF!</v>
      </c>
      <c r="BK21" s="40" t="s">
        <v>28</v>
      </c>
      <c r="BL21" s="39" t="s">
        <v>58</v>
      </c>
    </row>
    <row r="22" spans="2:64" s="2" customFormat="1" ht="33.75" x14ac:dyDescent="0.2">
      <c r="B22" s="5"/>
      <c r="D22" s="41"/>
      <c r="E22" s="40" t="s">
        <v>0</v>
      </c>
      <c r="F22" s="1" t="s">
        <v>279</v>
      </c>
      <c r="H22" s="40" t="s">
        <v>0</v>
      </c>
      <c r="K22" s="5"/>
      <c r="L22" s="43"/>
      <c r="M22" s="44"/>
      <c r="N22" s="44"/>
      <c r="O22" s="44"/>
      <c r="P22" s="44"/>
      <c r="Q22" s="44"/>
      <c r="R22" s="44"/>
      <c r="S22" s="45"/>
      <c r="V22" s="6"/>
      <c r="W22" s="6"/>
      <c r="AS22" s="40" t="s">
        <v>32</v>
      </c>
      <c r="AT22" s="40" t="s">
        <v>11</v>
      </c>
      <c r="AU22" s="2" t="s">
        <v>10</v>
      </c>
      <c r="AV22" s="2" t="s">
        <v>1</v>
      </c>
      <c r="AW22" s="2" t="s">
        <v>8</v>
      </c>
      <c r="AX22" s="40" t="s">
        <v>24</v>
      </c>
    </row>
    <row r="23" spans="2:64" s="2" customFormat="1" ht="12" x14ac:dyDescent="0.2">
      <c r="B23" s="29"/>
      <c r="C23" s="30" t="s">
        <v>59</v>
      </c>
      <c r="D23" s="30" t="s">
        <v>27</v>
      </c>
      <c r="E23" s="31" t="s">
        <v>60</v>
      </c>
      <c r="F23" s="32" t="s">
        <v>61</v>
      </c>
      <c r="G23" s="33" t="s">
        <v>30</v>
      </c>
      <c r="H23" s="34">
        <v>163.309</v>
      </c>
      <c r="I23" s="32" t="s">
        <v>0</v>
      </c>
      <c r="J23" s="53"/>
      <c r="K23" s="5"/>
      <c r="L23" s="35" t="s">
        <v>0</v>
      </c>
      <c r="M23" s="36" t="s">
        <v>3</v>
      </c>
      <c r="N23" s="37">
        <v>0</v>
      </c>
      <c r="O23" s="37">
        <f>N23*H23</f>
        <v>0</v>
      </c>
      <c r="P23" s="37">
        <v>0</v>
      </c>
      <c r="Q23" s="37">
        <f>P23*H23</f>
        <v>0</v>
      </c>
      <c r="R23" s="37">
        <v>0</v>
      </c>
      <c r="S23" s="38">
        <f>R23*H23</f>
        <v>0</v>
      </c>
      <c r="V23" s="6"/>
      <c r="W23" s="6"/>
      <c r="AQ23" s="39" t="s">
        <v>28</v>
      </c>
      <c r="AS23" s="39" t="s">
        <v>27</v>
      </c>
      <c r="AT23" s="39" t="s">
        <v>11</v>
      </c>
      <c r="AX23" s="40" t="s">
        <v>24</v>
      </c>
      <c r="BD23" s="27" t="e">
        <f>IF(M23="základní",#REF!,0)</f>
        <v>#REF!</v>
      </c>
      <c r="BE23" s="27">
        <f>IF(M23="snížená",#REF!,0)</f>
        <v>0</v>
      </c>
      <c r="BF23" s="27">
        <f>IF(M23="zákl. přenesená",#REF!,0)</f>
        <v>0</v>
      </c>
      <c r="BG23" s="27">
        <f>IF(M23="sníž. přenesená",#REF!,0)</f>
        <v>0</v>
      </c>
      <c r="BH23" s="27">
        <f>IF(M23="nulová",#REF!,0)</f>
        <v>0</v>
      </c>
      <c r="BI23" s="40" t="s">
        <v>10</v>
      </c>
      <c r="BJ23" s="27" t="e">
        <f>ROUND(#REF!*H23,2)</f>
        <v>#REF!</v>
      </c>
      <c r="BK23" s="40" t="s">
        <v>28</v>
      </c>
      <c r="BL23" s="39" t="s">
        <v>62</v>
      </c>
    </row>
    <row r="24" spans="2:64" s="2" customFormat="1" ht="78.75" x14ac:dyDescent="0.2">
      <c r="B24" s="5"/>
      <c r="D24" s="41"/>
      <c r="E24" s="40" t="s">
        <v>0</v>
      </c>
      <c r="F24" s="1" t="s">
        <v>280</v>
      </c>
      <c r="H24" s="40" t="s">
        <v>0</v>
      </c>
      <c r="K24" s="5"/>
      <c r="L24" s="43"/>
      <c r="M24" s="44"/>
      <c r="N24" s="44"/>
      <c r="O24" s="44"/>
      <c r="P24" s="44"/>
      <c r="Q24" s="44"/>
      <c r="R24" s="44"/>
      <c r="S24" s="45"/>
      <c r="V24" s="6"/>
      <c r="W24" s="6"/>
      <c r="AS24" s="40" t="s">
        <v>32</v>
      </c>
      <c r="AT24" s="40" t="s">
        <v>11</v>
      </c>
      <c r="AU24" s="2" t="s">
        <v>10</v>
      </c>
      <c r="AV24" s="2" t="s">
        <v>1</v>
      </c>
      <c r="AW24" s="2" t="s">
        <v>8</v>
      </c>
      <c r="AX24" s="40" t="s">
        <v>24</v>
      </c>
    </row>
    <row r="25" spans="2:64" s="2" customFormat="1" ht="24" x14ac:dyDescent="0.2">
      <c r="B25" s="29"/>
      <c r="C25" s="30" t="s">
        <v>63</v>
      </c>
      <c r="D25" s="30" t="s">
        <v>27</v>
      </c>
      <c r="E25" s="31" t="s">
        <v>64</v>
      </c>
      <c r="F25" s="32" t="s">
        <v>65</v>
      </c>
      <c r="G25" s="33" t="s">
        <v>30</v>
      </c>
      <c r="H25" s="34">
        <v>16.332999999999998</v>
      </c>
      <c r="I25" s="32" t="s">
        <v>0</v>
      </c>
      <c r="J25" s="53"/>
      <c r="K25" s="5"/>
      <c r="L25" s="35" t="s">
        <v>0</v>
      </c>
      <c r="M25" s="36" t="s">
        <v>3</v>
      </c>
      <c r="N25" s="37">
        <v>0</v>
      </c>
      <c r="O25" s="37">
        <f>N25*H25</f>
        <v>0</v>
      </c>
      <c r="P25" s="37">
        <v>0</v>
      </c>
      <c r="Q25" s="37">
        <f>P25*H25</f>
        <v>0</v>
      </c>
      <c r="R25" s="37">
        <v>0</v>
      </c>
      <c r="S25" s="38">
        <f>R25*H25</f>
        <v>0</v>
      </c>
      <c r="V25" s="6"/>
      <c r="W25" s="6"/>
      <c r="AQ25" s="39" t="s">
        <v>28</v>
      </c>
      <c r="AS25" s="39" t="s">
        <v>27</v>
      </c>
      <c r="AT25" s="39" t="s">
        <v>11</v>
      </c>
      <c r="AX25" s="40" t="s">
        <v>24</v>
      </c>
      <c r="BD25" s="27" t="e">
        <f>IF(M25="základní",#REF!,0)</f>
        <v>#REF!</v>
      </c>
      <c r="BE25" s="27">
        <f>IF(M25="snížená",#REF!,0)</f>
        <v>0</v>
      </c>
      <c r="BF25" s="27">
        <f>IF(M25="zákl. přenesená",#REF!,0)</f>
        <v>0</v>
      </c>
      <c r="BG25" s="27">
        <f>IF(M25="sníž. přenesená",#REF!,0)</f>
        <v>0</v>
      </c>
      <c r="BH25" s="27">
        <f>IF(M25="nulová",#REF!,0)</f>
        <v>0</v>
      </c>
      <c r="BI25" s="40" t="s">
        <v>10</v>
      </c>
      <c r="BJ25" s="27" t="e">
        <f>ROUND(#REF!*H25,2)</f>
        <v>#REF!</v>
      </c>
      <c r="BK25" s="40" t="s">
        <v>28</v>
      </c>
      <c r="BL25" s="39" t="s">
        <v>66</v>
      </c>
    </row>
    <row r="26" spans="2:64" s="2" customFormat="1" ht="67.5" x14ac:dyDescent="0.2">
      <c r="B26" s="5"/>
      <c r="D26" s="41"/>
      <c r="E26" s="40" t="s">
        <v>0</v>
      </c>
      <c r="F26" s="1" t="s">
        <v>281</v>
      </c>
      <c r="H26" s="40" t="s">
        <v>0</v>
      </c>
      <c r="K26" s="5"/>
      <c r="L26" s="43"/>
      <c r="M26" s="44"/>
      <c r="N26" s="44"/>
      <c r="O26" s="44"/>
      <c r="P26" s="44"/>
      <c r="Q26" s="44"/>
      <c r="R26" s="44"/>
      <c r="S26" s="45"/>
      <c r="V26" s="6"/>
      <c r="W26" s="6"/>
      <c r="AS26" s="40" t="s">
        <v>32</v>
      </c>
      <c r="AT26" s="40" t="s">
        <v>11</v>
      </c>
      <c r="AU26" s="2" t="s">
        <v>10</v>
      </c>
      <c r="AV26" s="2" t="s">
        <v>1</v>
      </c>
      <c r="AW26" s="2" t="s">
        <v>8</v>
      </c>
      <c r="AX26" s="40" t="s">
        <v>24</v>
      </c>
    </row>
    <row r="27" spans="2:64" s="2" customFormat="1" ht="45" x14ac:dyDescent="0.2">
      <c r="B27" s="5"/>
      <c r="D27" s="41"/>
      <c r="E27" s="40" t="s">
        <v>0</v>
      </c>
      <c r="F27" s="1" t="s">
        <v>285</v>
      </c>
      <c r="H27" s="40" t="s">
        <v>0</v>
      </c>
      <c r="K27" s="5"/>
      <c r="L27" s="43"/>
      <c r="M27" s="44"/>
      <c r="N27" s="44"/>
      <c r="O27" s="44"/>
      <c r="P27" s="44"/>
      <c r="Q27" s="44"/>
      <c r="R27" s="44"/>
      <c r="S27" s="45"/>
      <c r="V27" s="6"/>
      <c r="W27" s="6"/>
      <c r="AS27" s="40" t="s">
        <v>32</v>
      </c>
      <c r="AT27" s="40" t="s">
        <v>11</v>
      </c>
      <c r="AU27" s="2" t="s">
        <v>10</v>
      </c>
      <c r="AV27" s="2" t="s">
        <v>1</v>
      </c>
      <c r="AW27" s="2" t="s">
        <v>8</v>
      </c>
      <c r="AX27" s="40" t="s">
        <v>24</v>
      </c>
    </row>
    <row r="28" spans="2:64" s="2" customFormat="1" ht="45" x14ac:dyDescent="0.2">
      <c r="B28" s="5"/>
      <c r="D28" s="41"/>
      <c r="E28" s="40" t="s">
        <v>0</v>
      </c>
      <c r="F28" s="1" t="s">
        <v>286</v>
      </c>
      <c r="H28" s="42"/>
      <c r="K28" s="5"/>
      <c r="L28" s="43"/>
      <c r="M28" s="44"/>
      <c r="N28" s="44"/>
      <c r="O28" s="44"/>
      <c r="P28" s="44"/>
      <c r="Q28" s="44"/>
      <c r="R28" s="44"/>
      <c r="S28" s="45"/>
      <c r="V28" s="6"/>
      <c r="W28" s="6"/>
      <c r="AS28" s="40" t="s">
        <v>32</v>
      </c>
      <c r="AT28" s="40" t="s">
        <v>11</v>
      </c>
      <c r="AU28" s="2" t="s">
        <v>11</v>
      </c>
      <c r="AV28" s="2" t="s">
        <v>1</v>
      </c>
      <c r="AW28" s="2" t="s">
        <v>8</v>
      </c>
      <c r="AX28" s="40" t="s">
        <v>24</v>
      </c>
    </row>
    <row r="29" spans="2:64" s="17" customFormat="1" ht="12.75" x14ac:dyDescent="0.2">
      <c r="B29" s="18"/>
      <c r="D29" s="19" t="s">
        <v>7</v>
      </c>
      <c r="E29" s="28" t="s">
        <v>35</v>
      </c>
      <c r="F29" s="28" t="s">
        <v>67</v>
      </c>
      <c r="K29" s="18"/>
      <c r="L29" s="21"/>
      <c r="M29" s="22"/>
      <c r="N29" s="22"/>
      <c r="O29" s="23">
        <f>SUM(O30:O69)</f>
        <v>6852.8679649999995</v>
      </c>
      <c r="P29" s="22"/>
      <c r="Q29" s="23">
        <f>SUM(Q30:Q69)</f>
        <v>216.92244158999998</v>
      </c>
      <c r="R29" s="22"/>
      <c r="S29" s="24">
        <f>SUM(S30:S69)</f>
        <v>0</v>
      </c>
      <c r="V29" s="25"/>
      <c r="W29" s="25"/>
      <c r="AQ29" s="19" t="s">
        <v>10</v>
      </c>
      <c r="AS29" s="26" t="s">
        <v>7</v>
      </c>
      <c r="AT29" s="26" t="s">
        <v>10</v>
      </c>
      <c r="AX29" s="19" t="s">
        <v>24</v>
      </c>
      <c r="BJ29" s="27" t="e">
        <f>SUM(BJ30:BJ69)</f>
        <v>#REF!</v>
      </c>
    </row>
    <row r="30" spans="2:64" s="2" customFormat="1" ht="12" x14ac:dyDescent="0.2">
      <c r="B30" s="29"/>
      <c r="C30" s="30" t="s">
        <v>68</v>
      </c>
      <c r="D30" s="30" t="s">
        <v>27</v>
      </c>
      <c r="E30" s="31" t="s">
        <v>69</v>
      </c>
      <c r="F30" s="32" t="s">
        <v>70</v>
      </c>
      <c r="G30" s="33" t="s">
        <v>30</v>
      </c>
      <c r="H30" s="34">
        <v>199.98099999999999</v>
      </c>
      <c r="I30" s="32" t="s">
        <v>0</v>
      </c>
      <c r="J30" s="53"/>
      <c r="K30" s="5"/>
      <c r="L30" s="35" t="s">
        <v>0</v>
      </c>
      <c r="M30" s="36" t="s">
        <v>3</v>
      </c>
      <c r="N30" s="37">
        <v>0</v>
      </c>
      <c r="O30" s="37">
        <f>N30*H30</f>
        <v>0</v>
      </c>
      <c r="P30" s="37">
        <v>0</v>
      </c>
      <c r="Q30" s="37">
        <f>P30*H30</f>
        <v>0</v>
      </c>
      <c r="R30" s="37">
        <v>0</v>
      </c>
      <c r="S30" s="38">
        <f>R30*H30</f>
        <v>0</v>
      </c>
      <c r="V30" s="6"/>
      <c r="W30" s="6"/>
      <c r="AQ30" s="39" t="s">
        <v>28</v>
      </c>
      <c r="AS30" s="39" t="s">
        <v>27</v>
      </c>
      <c r="AT30" s="39" t="s">
        <v>11</v>
      </c>
      <c r="AX30" s="40" t="s">
        <v>24</v>
      </c>
      <c r="BD30" s="27" t="e">
        <f>IF(M30="základní",#REF!,0)</f>
        <v>#REF!</v>
      </c>
      <c r="BE30" s="27">
        <f>IF(M30="snížená",#REF!,0)</f>
        <v>0</v>
      </c>
      <c r="BF30" s="27">
        <f>IF(M30="zákl. přenesená",#REF!,0)</f>
        <v>0</v>
      </c>
      <c r="BG30" s="27">
        <f>IF(M30="sníž. přenesená",#REF!,0)</f>
        <v>0</v>
      </c>
      <c r="BH30" s="27">
        <f>IF(M30="nulová",#REF!,0)</f>
        <v>0</v>
      </c>
      <c r="BI30" s="40" t="s">
        <v>10</v>
      </c>
      <c r="BJ30" s="27" t="e">
        <f>ROUND(#REF!*H30,2)</f>
        <v>#REF!</v>
      </c>
      <c r="BK30" s="40" t="s">
        <v>28</v>
      </c>
      <c r="BL30" s="39" t="s">
        <v>71</v>
      </c>
    </row>
    <row r="31" spans="2:64" s="2" customFormat="1" ht="168.75" x14ac:dyDescent="0.2">
      <c r="B31" s="5"/>
      <c r="D31" s="41"/>
      <c r="E31" s="40" t="s">
        <v>0</v>
      </c>
      <c r="F31" s="1" t="s">
        <v>287</v>
      </c>
      <c r="H31" s="40" t="s">
        <v>0</v>
      </c>
      <c r="K31" s="5"/>
      <c r="L31" s="43"/>
      <c r="M31" s="44"/>
      <c r="N31" s="44"/>
      <c r="O31" s="44"/>
      <c r="P31" s="44"/>
      <c r="Q31" s="44"/>
      <c r="R31" s="44"/>
      <c r="S31" s="45"/>
      <c r="V31" s="6"/>
      <c r="W31" s="6"/>
      <c r="AS31" s="40" t="s">
        <v>32</v>
      </c>
      <c r="AT31" s="40" t="s">
        <v>11</v>
      </c>
      <c r="AU31" s="2" t="s">
        <v>10</v>
      </c>
      <c r="AV31" s="2" t="s">
        <v>1</v>
      </c>
      <c r="AW31" s="2" t="s">
        <v>8</v>
      </c>
      <c r="AX31" s="40" t="s">
        <v>24</v>
      </c>
    </row>
    <row r="32" spans="2:64" s="2" customFormat="1" ht="24" x14ac:dyDescent="0.2">
      <c r="B32" s="29"/>
      <c r="C32" s="30" t="s">
        <v>72</v>
      </c>
      <c r="D32" s="30" t="s">
        <v>27</v>
      </c>
      <c r="E32" s="31" t="s">
        <v>73</v>
      </c>
      <c r="F32" s="32" t="s">
        <v>74</v>
      </c>
      <c r="G32" s="33" t="s">
        <v>30</v>
      </c>
      <c r="H32" s="34">
        <v>2155.8339999999998</v>
      </c>
      <c r="I32" s="32" t="s">
        <v>31</v>
      </c>
      <c r="J32" s="53"/>
      <c r="K32" s="5"/>
      <c r="L32" s="35" t="s">
        <v>0</v>
      </c>
      <c r="M32" s="36" t="s">
        <v>3</v>
      </c>
      <c r="N32" s="37">
        <v>0.46</v>
      </c>
      <c r="O32" s="37">
        <f>N32*H32</f>
        <v>991.68363999999997</v>
      </c>
      <c r="P32" s="37">
        <v>4.3800000000000002E-3</v>
      </c>
      <c r="Q32" s="37">
        <f>P32*H32</f>
        <v>9.4425529199999989</v>
      </c>
      <c r="R32" s="37">
        <v>0</v>
      </c>
      <c r="S32" s="38">
        <f>R32*H32</f>
        <v>0</v>
      </c>
      <c r="V32" s="6"/>
      <c r="W32" s="6"/>
      <c r="AQ32" s="39" t="s">
        <v>28</v>
      </c>
      <c r="AS32" s="39" t="s">
        <v>27</v>
      </c>
      <c r="AT32" s="39" t="s">
        <v>11</v>
      </c>
      <c r="AX32" s="40" t="s">
        <v>24</v>
      </c>
      <c r="BD32" s="27" t="e">
        <f>IF(M32="základní",#REF!,0)</f>
        <v>#REF!</v>
      </c>
      <c r="BE32" s="27">
        <f>IF(M32="snížená",#REF!,0)</f>
        <v>0</v>
      </c>
      <c r="BF32" s="27">
        <f>IF(M32="zákl. přenesená",#REF!,0)</f>
        <v>0</v>
      </c>
      <c r="BG32" s="27">
        <f>IF(M32="sníž. přenesená",#REF!,0)</f>
        <v>0</v>
      </c>
      <c r="BH32" s="27">
        <f>IF(M32="nulová",#REF!,0)</f>
        <v>0</v>
      </c>
      <c r="BI32" s="40" t="s">
        <v>10</v>
      </c>
      <c r="BJ32" s="27" t="e">
        <f>ROUND(#REF!*H32,2)</f>
        <v>#REF!</v>
      </c>
      <c r="BK32" s="40" t="s">
        <v>28</v>
      </c>
      <c r="BL32" s="39" t="s">
        <v>75</v>
      </c>
    </row>
    <row r="33" spans="2:64" s="2" customFormat="1" ht="135" x14ac:dyDescent="0.2">
      <c r="B33" s="5"/>
      <c r="D33" s="41"/>
      <c r="E33" s="40" t="s">
        <v>0</v>
      </c>
      <c r="F33" s="46" t="s">
        <v>340</v>
      </c>
      <c r="H33" s="42"/>
      <c r="K33" s="5"/>
      <c r="L33" s="43"/>
      <c r="M33" s="44"/>
      <c r="N33" s="44"/>
      <c r="O33" s="44"/>
      <c r="P33" s="44"/>
      <c r="Q33" s="44"/>
      <c r="R33" s="44"/>
      <c r="S33" s="45"/>
      <c r="V33" s="6"/>
      <c r="W33" s="6"/>
      <c r="AS33" s="40" t="s">
        <v>32</v>
      </c>
      <c r="AT33" s="40" t="s">
        <v>11</v>
      </c>
      <c r="AU33" s="2" t="s">
        <v>11</v>
      </c>
      <c r="AV33" s="2" t="s">
        <v>1</v>
      </c>
      <c r="AW33" s="2" t="s">
        <v>8</v>
      </c>
      <c r="AX33" s="40" t="s">
        <v>24</v>
      </c>
    </row>
    <row r="34" spans="2:64" s="2" customFormat="1" ht="146.25" x14ac:dyDescent="0.2">
      <c r="B34" s="5"/>
      <c r="D34" s="41"/>
      <c r="E34" s="40" t="s">
        <v>0</v>
      </c>
      <c r="F34" s="1" t="s">
        <v>288</v>
      </c>
      <c r="H34" s="42"/>
      <c r="K34" s="5"/>
      <c r="L34" s="43"/>
      <c r="M34" s="44"/>
      <c r="N34" s="44"/>
      <c r="O34" s="44"/>
      <c r="P34" s="44"/>
      <c r="Q34" s="44"/>
      <c r="R34" s="44"/>
      <c r="S34" s="45"/>
      <c r="V34" s="6"/>
      <c r="W34" s="6"/>
      <c r="AS34" s="40" t="s">
        <v>32</v>
      </c>
      <c r="AT34" s="40" t="s">
        <v>11</v>
      </c>
      <c r="AU34" s="2" t="s">
        <v>11</v>
      </c>
      <c r="AV34" s="2" t="s">
        <v>1</v>
      </c>
      <c r="AW34" s="2" t="s">
        <v>8</v>
      </c>
      <c r="AX34" s="40" t="s">
        <v>24</v>
      </c>
    </row>
    <row r="35" spans="2:64" s="2" customFormat="1" ht="24" x14ac:dyDescent="0.2">
      <c r="B35" s="29"/>
      <c r="C35" s="30" t="s">
        <v>76</v>
      </c>
      <c r="D35" s="30" t="s">
        <v>27</v>
      </c>
      <c r="E35" s="31" t="s">
        <v>77</v>
      </c>
      <c r="F35" s="47" t="s">
        <v>78</v>
      </c>
      <c r="G35" s="33" t="s">
        <v>30</v>
      </c>
      <c r="H35" s="34">
        <v>361.18299999999999</v>
      </c>
      <c r="I35" s="32" t="s">
        <v>31</v>
      </c>
      <c r="J35" s="53"/>
      <c r="K35" s="5"/>
      <c r="L35" s="35" t="s">
        <v>0</v>
      </c>
      <c r="M35" s="36" t="s">
        <v>3</v>
      </c>
      <c r="N35" s="37">
        <v>0.41</v>
      </c>
      <c r="O35" s="37">
        <f>N35*H35</f>
        <v>148.08502999999999</v>
      </c>
      <c r="P35" s="37">
        <v>1.47E-2</v>
      </c>
      <c r="Q35" s="37">
        <f>P35*H35</f>
        <v>5.3093900999999999</v>
      </c>
      <c r="R35" s="37">
        <v>0</v>
      </c>
      <c r="S35" s="38">
        <f>R35*H35</f>
        <v>0</v>
      </c>
      <c r="V35" s="6"/>
      <c r="W35" s="6"/>
      <c r="AQ35" s="39" t="s">
        <v>28</v>
      </c>
      <c r="AS35" s="39" t="s">
        <v>27</v>
      </c>
      <c r="AT35" s="39" t="s">
        <v>11</v>
      </c>
      <c r="AX35" s="40" t="s">
        <v>24</v>
      </c>
      <c r="BD35" s="27" t="e">
        <f>IF(M35="základní",#REF!,0)</f>
        <v>#REF!</v>
      </c>
      <c r="BE35" s="27">
        <f>IF(M35="snížená",#REF!,0)</f>
        <v>0</v>
      </c>
      <c r="BF35" s="27">
        <f>IF(M35="zákl. přenesená",#REF!,0)</f>
        <v>0</v>
      </c>
      <c r="BG35" s="27">
        <f>IF(M35="sníž. přenesená",#REF!,0)</f>
        <v>0</v>
      </c>
      <c r="BH35" s="27">
        <f>IF(M35="nulová",#REF!,0)</f>
        <v>0</v>
      </c>
      <c r="BI35" s="40" t="s">
        <v>10</v>
      </c>
      <c r="BJ35" s="27" t="e">
        <f>ROUND(#REF!*H35,2)</f>
        <v>#REF!</v>
      </c>
      <c r="BK35" s="40" t="s">
        <v>28</v>
      </c>
      <c r="BL35" s="39" t="s">
        <v>79</v>
      </c>
    </row>
    <row r="36" spans="2:64" s="2" customFormat="1" ht="112.5" x14ac:dyDescent="0.2">
      <c r="B36" s="5"/>
      <c r="D36" s="41"/>
      <c r="E36" s="40" t="s">
        <v>0</v>
      </c>
      <c r="F36" s="1" t="s">
        <v>289</v>
      </c>
      <c r="H36" s="40" t="s">
        <v>0</v>
      </c>
      <c r="K36" s="5"/>
      <c r="L36" s="43"/>
      <c r="M36" s="44"/>
      <c r="N36" s="44"/>
      <c r="O36" s="44"/>
      <c r="P36" s="44"/>
      <c r="Q36" s="44"/>
      <c r="R36" s="44"/>
      <c r="S36" s="45"/>
      <c r="V36" s="6"/>
      <c r="W36" s="6"/>
      <c r="AS36" s="40" t="s">
        <v>32</v>
      </c>
      <c r="AT36" s="40" t="s">
        <v>11</v>
      </c>
      <c r="AU36" s="2" t="s">
        <v>10</v>
      </c>
      <c r="AV36" s="2" t="s">
        <v>1</v>
      </c>
      <c r="AW36" s="2" t="s">
        <v>8</v>
      </c>
      <c r="AX36" s="40" t="s">
        <v>24</v>
      </c>
    </row>
    <row r="37" spans="2:64" s="2" customFormat="1" ht="157.5" x14ac:dyDescent="0.2">
      <c r="B37" s="5"/>
      <c r="D37" s="41"/>
      <c r="E37" s="40" t="s">
        <v>0</v>
      </c>
      <c r="F37" s="46" t="s">
        <v>290</v>
      </c>
      <c r="H37" s="42"/>
      <c r="K37" s="5"/>
      <c r="L37" s="43"/>
      <c r="M37" s="44"/>
      <c r="N37" s="44"/>
      <c r="O37" s="44"/>
      <c r="P37" s="44"/>
      <c r="Q37" s="44"/>
      <c r="R37" s="44"/>
      <c r="S37" s="45"/>
      <c r="V37" s="6"/>
      <c r="W37" s="6"/>
      <c r="AS37" s="40" t="s">
        <v>32</v>
      </c>
      <c r="AT37" s="40" t="s">
        <v>11</v>
      </c>
      <c r="AU37" s="2" t="s">
        <v>11</v>
      </c>
      <c r="AV37" s="2" t="s">
        <v>1</v>
      </c>
      <c r="AW37" s="2" t="s">
        <v>8</v>
      </c>
      <c r="AX37" s="40" t="s">
        <v>24</v>
      </c>
    </row>
    <row r="38" spans="2:64" s="2" customFormat="1" ht="12" x14ac:dyDescent="0.2">
      <c r="B38" s="29"/>
      <c r="C38" s="30" t="s">
        <v>80</v>
      </c>
      <c r="D38" s="30" t="s">
        <v>27</v>
      </c>
      <c r="E38" s="31" t="s">
        <v>81</v>
      </c>
      <c r="F38" s="47" t="s">
        <v>82</v>
      </c>
      <c r="G38" s="33" t="s">
        <v>30</v>
      </c>
      <c r="H38" s="34">
        <v>361.18299999999999</v>
      </c>
      <c r="I38" s="32" t="s">
        <v>31</v>
      </c>
      <c r="J38" s="53"/>
      <c r="K38" s="5"/>
      <c r="L38" s="35" t="s">
        <v>0</v>
      </c>
      <c r="M38" s="36" t="s">
        <v>3</v>
      </c>
      <c r="N38" s="37">
        <v>0.35799999999999998</v>
      </c>
      <c r="O38" s="37">
        <f>N38*H38</f>
        <v>129.30351399999998</v>
      </c>
      <c r="P38" s="37">
        <v>3.0000000000000001E-3</v>
      </c>
      <c r="Q38" s="37">
        <f>P38*H38</f>
        <v>1.0835490000000001</v>
      </c>
      <c r="R38" s="37">
        <v>0</v>
      </c>
      <c r="S38" s="38">
        <f>R38*H38</f>
        <v>0</v>
      </c>
      <c r="V38" s="6"/>
      <c r="W38" s="6"/>
      <c r="AQ38" s="39" t="s">
        <v>28</v>
      </c>
      <c r="AS38" s="39" t="s">
        <v>27</v>
      </c>
      <c r="AT38" s="39" t="s">
        <v>11</v>
      </c>
      <c r="AX38" s="40" t="s">
        <v>24</v>
      </c>
      <c r="BD38" s="27" t="e">
        <f>IF(M38="základní",#REF!,0)</f>
        <v>#REF!</v>
      </c>
      <c r="BE38" s="27">
        <f>IF(M38="snížená",#REF!,0)</f>
        <v>0</v>
      </c>
      <c r="BF38" s="27">
        <f>IF(M38="zákl. přenesená",#REF!,0)</f>
        <v>0</v>
      </c>
      <c r="BG38" s="27">
        <f>IF(M38="sníž. přenesená",#REF!,0)</f>
        <v>0</v>
      </c>
      <c r="BH38" s="27">
        <f>IF(M38="nulová",#REF!,0)</f>
        <v>0</v>
      </c>
      <c r="BI38" s="40" t="s">
        <v>10</v>
      </c>
      <c r="BJ38" s="27" t="e">
        <f>ROUND(#REF!*H38,2)</f>
        <v>#REF!</v>
      </c>
      <c r="BK38" s="40" t="s">
        <v>28</v>
      </c>
      <c r="BL38" s="39" t="s">
        <v>83</v>
      </c>
    </row>
    <row r="39" spans="2:64" s="2" customFormat="1" ht="146.25" x14ac:dyDescent="0.2">
      <c r="B39" s="5"/>
      <c r="D39" s="41"/>
      <c r="E39" s="40" t="s">
        <v>0</v>
      </c>
      <c r="F39" s="1" t="s">
        <v>291</v>
      </c>
      <c r="H39" s="40" t="s">
        <v>0</v>
      </c>
      <c r="K39" s="5"/>
      <c r="L39" s="43"/>
      <c r="M39" s="44"/>
      <c r="N39" s="44"/>
      <c r="O39" s="44"/>
      <c r="P39" s="44"/>
      <c r="Q39" s="44"/>
      <c r="R39" s="44"/>
      <c r="S39" s="45"/>
      <c r="V39" s="6"/>
      <c r="W39" s="6"/>
      <c r="AS39" s="40" t="s">
        <v>32</v>
      </c>
      <c r="AT39" s="40" t="s">
        <v>11</v>
      </c>
      <c r="AU39" s="2" t="s">
        <v>10</v>
      </c>
      <c r="AV39" s="2" t="s">
        <v>1</v>
      </c>
      <c r="AW39" s="2" t="s">
        <v>8</v>
      </c>
      <c r="AX39" s="40" t="s">
        <v>24</v>
      </c>
    </row>
    <row r="40" spans="2:64" s="2" customFormat="1" ht="146.25" x14ac:dyDescent="0.2">
      <c r="B40" s="5"/>
      <c r="D40" s="41"/>
      <c r="E40" s="40" t="s">
        <v>0</v>
      </c>
      <c r="F40" s="46" t="s">
        <v>292</v>
      </c>
      <c r="H40" s="42"/>
      <c r="K40" s="5"/>
      <c r="L40" s="43"/>
      <c r="M40" s="44"/>
      <c r="N40" s="44"/>
      <c r="O40" s="44"/>
      <c r="P40" s="44"/>
      <c r="Q40" s="44"/>
      <c r="R40" s="44"/>
      <c r="S40" s="45"/>
      <c r="V40" s="6"/>
      <c r="W40" s="6"/>
      <c r="AS40" s="40" t="s">
        <v>32</v>
      </c>
      <c r="AT40" s="40" t="s">
        <v>11</v>
      </c>
      <c r="AU40" s="2" t="s">
        <v>11</v>
      </c>
      <c r="AV40" s="2" t="s">
        <v>1</v>
      </c>
      <c r="AW40" s="2" t="s">
        <v>8</v>
      </c>
      <c r="AX40" s="40" t="s">
        <v>24</v>
      </c>
    </row>
    <row r="41" spans="2:64" s="2" customFormat="1" ht="36" x14ac:dyDescent="0.2">
      <c r="B41" s="29"/>
      <c r="C41" s="30" t="s">
        <v>84</v>
      </c>
      <c r="D41" s="30" t="s">
        <v>27</v>
      </c>
      <c r="E41" s="31" t="s">
        <v>85</v>
      </c>
      <c r="F41" s="32" t="s">
        <v>86</v>
      </c>
      <c r="G41" s="33" t="s">
        <v>30</v>
      </c>
      <c r="H41" s="34">
        <v>102.247</v>
      </c>
      <c r="I41" s="32" t="s">
        <v>31</v>
      </c>
      <c r="J41" s="53"/>
      <c r="K41" s="5"/>
      <c r="L41" s="35" t="s">
        <v>0</v>
      </c>
      <c r="M41" s="36" t="s">
        <v>3</v>
      </c>
      <c r="N41" s="37">
        <v>0.59199999999999997</v>
      </c>
      <c r="O41" s="37">
        <f>N41*H41</f>
        <v>60.530223999999997</v>
      </c>
      <c r="P41" s="37">
        <v>1.8380000000000001E-2</v>
      </c>
      <c r="Q41" s="37">
        <f>P41*H41</f>
        <v>1.8792998600000002</v>
      </c>
      <c r="R41" s="37">
        <v>0</v>
      </c>
      <c r="S41" s="38">
        <f>R41*H41</f>
        <v>0</v>
      </c>
      <c r="V41" s="6"/>
      <c r="W41" s="6"/>
      <c r="AQ41" s="39" t="s">
        <v>28</v>
      </c>
      <c r="AS41" s="39" t="s">
        <v>27</v>
      </c>
      <c r="AT41" s="39" t="s">
        <v>11</v>
      </c>
      <c r="AX41" s="40" t="s">
        <v>24</v>
      </c>
      <c r="BD41" s="27" t="e">
        <f>IF(M41="základní",#REF!,0)</f>
        <v>#REF!</v>
      </c>
      <c r="BE41" s="27">
        <f>IF(M41="snížená",#REF!,0)</f>
        <v>0</v>
      </c>
      <c r="BF41" s="27">
        <f>IF(M41="zákl. přenesená",#REF!,0)</f>
        <v>0</v>
      </c>
      <c r="BG41" s="27">
        <f>IF(M41="sníž. přenesená",#REF!,0)</f>
        <v>0</v>
      </c>
      <c r="BH41" s="27">
        <f>IF(M41="nulová",#REF!,0)</f>
        <v>0</v>
      </c>
      <c r="BI41" s="40" t="s">
        <v>10</v>
      </c>
      <c r="BJ41" s="27" t="e">
        <f>ROUND(#REF!*H41,2)</f>
        <v>#REF!</v>
      </c>
      <c r="BK41" s="40" t="s">
        <v>28</v>
      </c>
      <c r="BL41" s="39" t="s">
        <v>87</v>
      </c>
    </row>
    <row r="42" spans="2:64" s="2" customFormat="1" ht="112.5" x14ac:dyDescent="0.2">
      <c r="B42" s="5"/>
      <c r="D42" s="41"/>
      <c r="E42" s="40" t="s">
        <v>0</v>
      </c>
      <c r="F42" s="1" t="s">
        <v>289</v>
      </c>
      <c r="H42" s="40" t="s">
        <v>0</v>
      </c>
      <c r="K42" s="5"/>
      <c r="L42" s="43"/>
      <c r="M42" s="44"/>
      <c r="N42" s="44"/>
      <c r="O42" s="44"/>
      <c r="P42" s="44"/>
      <c r="Q42" s="44"/>
      <c r="R42" s="44"/>
      <c r="S42" s="45"/>
      <c r="V42" s="6"/>
      <c r="W42" s="6"/>
      <c r="AS42" s="40" t="s">
        <v>32</v>
      </c>
      <c r="AT42" s="40" t="s">
        <v>11</v>
      </c>
      <c r="AU42" s="2" t="s">
        <v>10</v>
      </c>
      <c r="AV42" s="2" t="s">
        <v>1</v>
      </c>
      <c r="AW42" s="2" t="s">
        <v>8</v>
      </c>
      <c r="AX42" s="40" t="s">
        <v>24</v>
      </c>
    </row>
    <row r="43" spans="2:64" s="2" customFormat="1" ht="157.5" x14ac:dyDescent="0.2">
      <c r="B43" s="5"/>
      <c r="D43" s="41"/>
      <c r="E43" s="40" t="s">
        <v>0</v>
      </c>
      <c r="F43" s="46" t="s">
        <v>290</v>
      </c>
      <c r="H43" s="40" t="s">
        <v>0</v>
      </c>
      <c r="K43" s="5"/>
      <c r="L43" s="43"/>
      <c r="M43" s="44"/>
      <c r="N43" s="44"/>
      <c r="O43" s="44"/>
      <c r="P43" s="44"/>
      <c r="Q43" s="44"/>
      <c r="R43" s="44"/>
      <c r="S43" s="45"/>
      <c r="V43" s="6"/>
      <c r="W43" s="6"/>
      <c r="AS43" s="40" t="s">
        <v>32</v>
      </c>
      <c r="AT43" s="40" t="s">
        <v>11</v>
      </c>
      <c r="AU43" s="2" t="s">
        <v>10</v>
      </c>
      <c r="AV43" s="2" t="s">
        <v>1</v>
      </c>
      <c r="AW43" s="2" t="s">
        <v>8</v>
      </c>
      <c r="AX43" s="40" t="s">
        <v>24</v>
      </c>
    </row>
    <row r="44" spans="2:64" s="2" customFormat="1" ht="146.25" x14ac:dyDescent="0.2">
      <c r="B44" s="5"/>
      <c r="D44" s="41"/>
      <c r="E44" s="40" t="s">
        <v>0</v>
      </c>
      <c r="F44" s="1" t="s">
        <v>291</v>
      </c>
      <c r="H44" s="42"/>
      <c r="K44" s="5"/>
      <c r="L44" s="43"/>
      <c r="M44" s="44"/>
      <c r="N44" s="44"/>
      <c r="O44" s="44"/>
      <c r="P44" s="44"/>
      <c r="Q44" s="44"/>
      <c r="R44" s="44"/>
      <c r="S44" s="45"/>
      <c r="V44" s="6"/>
      <c r="W44" s="6"/>
      <c r="AS44" s="40" t="s">
        <v>32</v>
      </c>
      <c r="AT44" s="40" t="s">
        <v>11</v>
      </c>
      <c r="AU44" s="2" t="s">
        <v>11</v>
      </c>
      <c r="AV44" s="2" t="s">
        <v>1</v>
      </c>
      <c r="AW44" s="2" t="s">
        <v>8</v>
      </c>
      <c r="AX44" s="40" t="s">
        <v>24</v>
      </c>
    </row>
    <row r="45" spans="2:64" s="2" customFormat="1" ht="146.25" x14ac:dyDescent="0.2">
      <c r="B45" s="5"/>
      <c r="D45" s="41"/>
      <c r="E45" s="40" t="s">
        <v>0</v>
      </c>
      <c r="F45" s="46" t="s">
        <v>292</v>
      </c>
      <c r="H45" s="42"/>
      <c r="K45" s="5"/>
      <c r="L45" s="43"/>
      <c r="M45" s="44"/>
      <c r="N45" s="44"/>
      <c r="O45" s="44"/>
      <c r="P45" s="44"/>
      <c r="Q45" s="44"/>
      <c r="R45" s="44"/>
      <c r="S45" s="45"/>
      <c r="V45" s="6"/>
      <c r="W45" s="6"/>
      <c r="AS45" s="40" t="s">
        <v>32</v>
      </c>
      <c r="AT45" s="40" t="s">
        <v>11</v>
      </c>
      <c r="AU45" s="2" t="s">
        <v>11</v>
      </c>
      <c r="AV45" s="2" t="s">
        <v>1</v>
      </c>
      <c r="AW45" s="2" t="s">
        <v>8</v>
      </c>
      <c r="AX45" s="40" t="s">
        <v>24</v>
      </c>
    </row>
    <row r="46" spans="2:64" s="2" customFormat="1" ht="12" x14ac:dyDescent="0.2">
      <c r="B46" s="29"/>
      <c r="C46" s="30" t="s">
        <v>88</v>
      </c>
      <c r="D46" s="30" t="s">
        <v>27</v>
      </c>
      <c r="E46" s="31" t="s">
        <v>89</v>
      </c>
      <c r="F46" s="47" t="s">
        <v>90</v>
      </c>
      <c r="G46" s="33" t="s">
        <v>30</v>
      </c>
      <c r="H46" s="34">
        <v>2092.9940000000001</v>
      </c>
      <c r="I46" s="32" t="s">
        <v>0</v>
      </c>
      <c r="J46" s="53"/>
      <c r="K46" s="5"/>
      <c r="L46" s="35" t="s">
        <v>0</v>
      </c>
      <c r="M46" s="36" t="s">
        <v>3</v>
      </c>
      <c r="N46" s="37">
        <v>0.56999999999999995</v>
      </c>
      <c r="O46" s="37">
        <f>N46*H46</f>
        <v>1193.00658</v>
      </c>
      <c r="P46" s="37">
        <v>1.8380000000000001E-2</v>
      </c>
      <c r="Q46" s="37">
        <f>P46*H46</f>
        <v>38.469229720000001</v>
      </c>
      <c r="R46" s="37">
        <v>0</v>
      </c>
      <c r="S46" s="38">
        <f>R46*H46</f>
        <v>0</v>
      </c>
      <c r="V46" s="6"/>
      <c r="W46" s="6"/>
      <c r="AQ46" s="39" t="s">
        <v>28</v>
      </c>
      <c r="AS46" s="39" t="s">
        <v>27</v>
      </c>
      <c r="AT46" s="39" t="s">
        <v>11</v>
      </c>
      <c r="AX46" s="40" t="s">
        <v>24</v>
      </c>
      <c r="BD46" s="27" t="e">
        <f>IF(M46="základní",#REF!,0)</f>
        <v>#REF!</v>
      </c>
      <c r="BE46" s="27">
        <f>IF(M46="snížená",#REF!,0)</f>
        <v>0</v>
      </c>
      <c r="BF46" s="27">
        <f>IF(M46="zákl. přenesená",#REF!,0)</f>
        <v>0</v>
      </c>
      <c r="BG46" s="27">
        <f>IF(M46="sníž. přenesená",#REF!,0)</f>
        <v>0</v>
      </c>
      <c r="BH46" s="27">
        <f>IF(M46="nulová",#REF!,0)</f>
        <v>0</v>
      </c>
      <c r="BI46" s="40" t="s">
        <v>10</v>
      </c>
      <c r="BJ46" s="27" t="e">
        <f>ROUND(#REF!*H46,2)</f>
        <v>#REF!</v>
      </c>
      <c r="BK46" s="40" t="s">
        <v>28</v>
      </c>
      <c r="BL46" s="39" t="s">
        <v>91</v>
      </c>
    </row>
    <row r="47" spans="2:64" s="2" customFormat="1" ht="146.25" x14ac:dyDescent="0.2">
      <c r="B47" s="5"/>
      <c r="D47" s="41"/>
      <c r="E47" s="40" t="s">
        <v>0</v>
      </c>
      <c r="F47" s="1" t="s">
        <v>291</v>
      </c>
      <c r="H47" s="42"/>
      <c r="K47" s="5"/>
      <c r="L47" s="43"/>
      <c r="M47" s="44"/>
      <c r="N47" s="44"/>
      <c r="O47" s="44"/>
      <c r="P47" s="44"/>
      <c r="Q47" s="44"/>
      <c r="R47" s="44"/>
      <c r="S47" s="45"/>
      <c r="V47" s="6"/>
      <c r="W47" s="6"/>
      <c r="AS47" s="40" t="s">
        <v>32</v>
      </c>
      <c r="AT47" s="40" t="s">
        <v>11</v>
      </c>
      <c r="AU47" s="2" t="s">
        <v>11</v>
      </c>
      <c r="AV47" s="2" t="s">
        <v>1</v>
      </c>
      <c r="AW47" s="2" t="s">
        <v>8</v>
      </c>
      <c r="AX47" s="40" t="s">
        <v>24</v>
      </c>
    </row>
    <row r="48" spans="2:64" s="2" customFormat="1" ht="146.25" x14ac:dyDescent="0.2">
      <c r="B48" s="5"/>
      <c r="D48" s="41"/>
      <c r="E48" s="40" t="s">
        <v>0</v>
      </c>
      <c r="F48" s="46" t="s">
        <v>292</v>
      </c>
      <c r="H48" s="42"/>
      <c r="K48" s="5"/>
      <c r="L48" s="43"/>
      <c r="M48" s="44"/>
      <c r="N48" s="44"/>
      <c r="O48" s="44"/>
      <c r="P48" s="44"/>
      <c r="Q48" s="44"/>
      <c r="R48" s="44"/>
      <c r="S48" s="45"/>
      <c r="V48" s="6"/>
      <c r="W48" s="6"/>
      <c r="AS48" s="40" t="s">
        <v>32</v>
      </c>
      <c r="AT48" s="40" t="s">
        <v>11</v>
      </c>
      <c r="AU48" s="2" t="s">
        <v>11</v>
      </c>
      <c r="AV48" s="2" t="s">
        <v>1</v>
      </c>
      <c r="AW48" s="2" t="s">
        <v>8</v>
      </c>
      <c r="AX48" s="40" t="s">
        <v>24</v>
      </c>
    </row>
    <row r="49" spans="2:64" s="2" customFormat="1" ht="12" x14ac:dyDescent="0.2">
      <c r="B49" s="29"/>
      <c r="C49" s="30" t="s">
        <v>93</v>
      </c>
      <c r="D49" s="30" t="s">
        <v>27</v>
      </c>
      <c r="E49" s="31" t="s">
        <v>94</v>
      </c>
      <c r="F49" s="32" t="s">
        <v>95</v>
      </c>
      <c r="G49" s="33" t="s">
        <v>30</v>
      </c>
      <c r="H49" s="34">
        <v>5510.31</v>
      </c>
      <c r="I49" s="32" t="s">
        <v>31</v>
      </c>
      <c r="J49" s="53"/>
      <c r="K49" s="5"/>
      <c r="L49" s="35" t="s">
        <v>0</v>
      </c>
      <c r="M49" s="36" t="s">
        <v>3</v>
      </c>
      <c r="N49" s="37">
        <v>0.27200000000000002</v>
      </c>
      <c r="O49" s="37">
        <f>N49*H49</f>
        <v>1498.8043200000002</v>
      </c>
      <c r="P49" s="37">
        <v>3.0000000000000001E-3</v>
      </c>
      <c r="Q49" s="37">
        <f>P49*H49</f>
        <v>16.530930000000001</v>
      </c>
      <c r="R49" s="37">
        <v>0</v>
      </c>
      <c r="S49" s="38">
        <f>R49*H49</f>
        <v>0</v>
      </c>
      <c r="V49" s="6"/>
      <c r="W49" s="6"/>
      <c r="AQ49" s="39" t="s">
        <v>28</v>
      </c>
      <c r="AS49" s="39" t="s">
        <v>27</v>
      </c>
      <c r="AT49" s="39" t="s">
        <v>11</v>
      </c>
      <c r="AX49" s="40" t="s">
        <v>24</v>
      </c>
      <c r="BD49" s="27" t="e">
        <f>IF(M49="základní",#REF!,0)</f>
        <v>#REF!</v>
      </c>
      <c r="BE49" s="27">
        <f>IF(M49="snížená",#REF!,0)</f>
        <v>0</v>
      </c>
      <c r="BF49" s="27">
        <f>IF(M49="zákl. přenesená",#REF!,0)</f>
        <v>0</v>
      </c>
      <c r="BG49" s="27">
        <f>IF(M49="sníž. přenesená",#REF!,0)</f>
        <v>0</v>
      </c>
      <c r="BH49" s="27">
        <f>IF(M49="nulová",#REF!,0)</f>
        <v>0</v>
      </c>
      <c r="BI49" s="40" t="s">
        <v>10</v>
      </c>
      <c r="BJ49" s="27" t="e">
        <f>ROUND(#REF!*H49,2)</f>
        <v>#REF!</v>
      </c>
      <c r="BK49" s="40" t="s">
        <v>28</v>
      </c>
      <c r="BL49" s="39" t="s">
        <v>96</v>
      </c>
    </row>
    <row r="50" spans="2:64" s="2" customFormat="1" ht="146.25" x14ac:dyDescent="0.2">
      <c r="B50" s="5"/>
      <c r="D50" s="41"/>
      <c r="E50" s="40" t="s">
        <v>0</v>
      </c>
      <c r="F50" s="1" t="s">
        <v>291</v>
      </c>
      <c r="H50" s="40" t="s">
        <v>0</v>
      </c>
      <c r="K50" s="5"/>
      <c r="L50" s="43"/>
      <c r="M50" s="44"/>
      <c r="N50" s="44"/>
      <c r="O50" s="44"/>
      <c r="P50" s="44"/>
      <c r="Q50" s="44"/>
      <c r="R50" s="44"/>
      <c r="S50" s="45"/>
      <c r="V50" s="6"/>
      <c r="W50" s="6"/>
      <c r="AS50" s="40" t="s">
        <v>32</v>
      </c>
      <c r="AT50" s="40" t="s">
        <v>11</v>
      </c>
      <c r="AU50" s="2" t="s">
        <v>10</v>
      </c>
      <c r="AV50" s="2" t="s">
        <v>1</v>
      </c>
      <c r="AW50" s="2" t="s">
        <v>8</v>
      </c>
      <c r="AX50" s="40" t="s">
        <v>24</v>
      </c>
    </row>
    <row r="51" spans="2:64" s="2" customFormat="1" ht="146.25" x14ac:dyDescent="0.2">
      <c r="B51" s="5"/>
      <c r="D51" s="41"/>
      <c r="E51" s="40" t="s">
        <v>0</v>
      </c>
      <c r="F51" s="46" t="s">
        <v>292</v>
      </c>
      <c r="H51" s="42"/>
      <c r="K51" s="5"/>
      <c r="L51" s="43"/>
      <c r="M51" s="44"/>
      <c r="N51" s="44"/>
      <c r="O51" s="44"/>
      <c r="P51" s="44"/>
      <c r="Q51" s="44"/>
      <c r="R51" s="44"/>
      <c r="S51" s="45"/>
      <c r="V51" s="6"/>
      <c r="W51" s="6"/>
      <c r="AS51" s="40" t="s">
        <v>32</v>
      </c>
      <c r="AT51" s="40" t="s">
        <v>11</v>
      </c>
      <c r="AU51" s="2" t="s">
        <v>11</v>
      </c>
      <c r="AV51" s="2" t="s">
        <v>1</v>
      </c>
      <c r="AW51" s="2" t="s">
        <v>8</v>
      </c>
      <c r="AX51" s="40" t="s">
        <v>24</v>
      </c>
    </row>
    <row r="52" spans="2:64" s="2" customFormat="1" ht="12" x14ac:dyDescent="0.2">
      <c r="B52" s="29"/>
      <c r="C52" s="30" t="s">
        <v>97</v>
      </c>
      <c r="D52" s="30" t="s">
        <v>27</v>
      </c>
      <c r="E52" s="31" t="s">
        <v>98</v>
      </c>
      <c r="F52" s="32" t="s">
        <v>99</v>
      </c>
      <c r="G52" s="33" t="s">
        <v>30</v>
      </c>
      <c r="H52" s="34">
        <v>120.881</v>
      </c>
      <c r="I52" s="32" t="s">
        <v>92</v>
      </c>
      <c r="J52" s="53"/>
      <c r="K52" s="5"/>
      <c r="L52" s="35" t="s">
        <v>0</v>
      </c>
      <c r="M52" s="36" t="s">
        <v>3</v>
      </c>
      <c r="N52" s="37">
        <v>1.355</v>
      </c>
      <c r="O52" s="37">
        <f>N52*H52</f>
        <v>163.793755</v>
      </c>
      <c r="P52" s="37">
        <v>3.2730000000000002E-2</v>
      </c>
      <c r="Q52" s="37">
        <f>P52*H52</f>
        <v>3.9564351300000005</v>
      </c>
      <c r="R52" s="37">
        <v>0</v>
      </c>
      <c r="S52" s="38">
        <f>R52*H52</f>
        <v>0</v>
      </c>
      <c r="V52" s="6"/>
      <c r="W52" s="6"/>
      <c r="AQ52" s="39" t="s">
        <v>28</v>
      </c>
      <c r="AS52" s="39" t="s">
        <v>27</v>
      </c>
      <c r="AT52" s="39" t="s">
        <v>11</v>
      </c>
      <c r="AX52" s="40" t="s">
        <v>24</v>
      </c>
      <c r="BD52" s="27" t="e">
        <f>IF(M52="základní",#REF!,0)</f>
        <v>#REF!</v>
      </c>
      <c r="BE52" s="27">
        <f>IF(M52="snížená",#REF!,0)</f>
        <v>0</v>
      </c>
      <c r="BF52" s="27">
        <f>IF(M52="zákl. přenesená",#REF!,0)</f>
        <v>0</v>
      </c>
      <c r="BG52" s="27">
        <f>IF(M52="sníž. přenesená",#REF!,0)</f>
        <v>0</v>
      </c>
      <c r="BH52" s="27">
        <f>IF(M52="nulová",#REF!,0)</f>
        <v>0</v>
      </c>
      <c r="BI52" s="40" t="s">
        <v>10</v>
      </c>
      <c r="BJ52" s="27" t="e">
        <f>ROUND(#REF!*H52,2)</f>
        <v>#REF!</v>
      </c>
      <c r="BK52" s="40" t="s">
        <v>28</v>
      </c>
      <c r="BL52" s="39" t="s">
        <v>100</v>
      </c>
    </row>
    <row r="53" spans="2:64" s="2" customFormat="1" ht="112.5" x14ac:dyDescent="0.2">
      <c r="B53" s="5"/>
      <c r="D53" s="41"/>
      <c r="E53" s="40" t="s">
        <v>0</v>
      </c>
      <c r="F53" s="1" t="s">
        <v>289</v>
      </c>
      <c r="H53" s="40" t="s">
        <v>0</v>
      </c>
      <c r="K53" s="5"/>
      <c r="L53" s="43"/>
      <c r="M53" s="44"/>
      <c r="N53" s="44"/>
      <c r="O53" s="44"/>
      <c r="P53" s="44"/>
      <c r="Q53" s="44"/>
      <c r="R53" s="44"/>
      <c r="S53" s="45"/>
      <c r="V53" s="6"/>
      <c r="W53" s="6"/>
      <c r="AS53" s="40" t="s">
        <v>32</v>
      </c>
      <c r="AT53" s="40" t="s">
        <v>11</v>
      </c>
      <c r="AU53" s="2" t="s">
        <v>10</v>
      </c>
      <c r="AV53" s="2" t="s">
        <v>1</v>
      </c>
      <c r="AW53" s="2" t="s">
        <v>8</v>
      </c>
      <c r="AX53" s="40" t="s">
        <v>24</v>
      </c>
    </row>
    <row r="54" spans="2:64" s="2" customFormat="1" ht="157.5" x14ac:dyDescent="0.2">
      <c r="B54" s="5"/>
      <c r="D54" s="41"/>
      <c r="E54" s="40" t="s">
        <v>0</v>
      </c>
      <c r="F54" s="46" t="s">
        <v>290</v>
      </c>
      <c r="H54" s="40" t="s">
        <v>0</v>
      </c>
      <c r="K54" s="5"/>
      <c r="L54" s="43"/>
      <c r="M54" s="44"/>
      <c r="N54" s="44"/>
      <c r="O54" s="44"/>
      <c r="P54" s="44"/>
      <c r="Q54" s="44"/>
      <c r="R54" s="44"/>
      <c r="S54" s="45"/>
      <c r="V54" s="6"/>
      <c r="W54" s="6"/>
      <c r="AS54" s="40" t="s">
        <v>32</v>
      </c>
      <c r="AT54" s="40" t="s">
        <v>11</v>
      </c>
      <c r="AU54" s="2" t="s">
        <v>10</v>
      </c>
      <c r="AV54" s="2" t="s">
        <v>1</v>
      </c>
      <c r="AW54" s="2" t="s">
        <v>8</v>
      </c>
      <c r="AX54" s="40" t="s">
        <v>24</v>
      </c>
    </row>
    <row r="55" spans="2:64" s="2" customFormat="1" ht="146.25" x14ac:dyDescent="0.2">
      <c r="B55" s="5"/>
      <c r="D55" s="41"/>
      <c r="E55" s="40" t="s">
        <v>0</v>
      </c>
      <c r="F55" s="1" t="s">
        <v>291</v>
      </c>
      <c r="H55" s="42"/>
      <c r="K55" s="5"/>
      <c r="L55" s="43"/>
      <c r="M55" s="44"/>
      <c r="N55" s="44"/>
      <c r="O55" s="44"/>
      <c r="P55" s="44"/>
      <c r="Q55" s="44"/>
      <c r="R55" s="44"/>
      <c r="S55" s="45"/>
      <c r="V55" s="6"/>
      <c r="W55" s="6"/>
      <c r="AS55" s="40" t="s">
        <v>32</v>
      </c>
      <c r="AT55" s="40" t="s">
        <v>11</v>
      </c>
      <c r="AU55" s="2" t="s">
        <v>11</v>
      </c>
      <c r="AV55" s="2" t="s">
        <v>1</v>
      </c>
      <c r="AW55" s="2" t="s">
        <v>8</v>
      </c>
      <c r="AX55" s="40" t="s">
        <v>24</v>
      </c>
    </row>
    <row r="56" spans="2:64" s="2" customFormat="1" ht="146.25" x14ac:dyDescent="0.2">
      <c r="B56" s="5"/>
      <c r="D56" s="41"/>
      <c r="E56" s="40" t="s">
        <v>0</v>
      </c>
      <c r="F56" s="46" t="s">
        <v>292</v>
      </c>
      <c r="H56" s="42"/>
      <c r="K56" s="5"/>
      <c r="L56" s="43"/>
      <c r="M56" s="44"/>
      <c r="N56" s="44"/>
      <c r="O56" s="44"/>
      <c r="P56" s="44"/>
      <c r="Q56" s="44"/>
      <c r="R56" s="44"/>
      <c r="S56" s="45"/>
      <c r="V56" s="6"/>
      <c r="W56" s="6"/>
      <c r="AS56" s="40" t="s">
        <v>32</v>
      </c>
      <c r="AT56" s="40" t="s">
        <v>11</v>
      </c>
      <c r="AU56" s="2" t="s">
        <v>11</v>
      </c>
      <c r="AV56" s="2" t="s">
        <v>1</v>
      </c>
      <c r="AW56" s="2" t="s">
        <v>8</v>
      </c>
      <c r="AX56" s="40" t="s">
        <v>24</v>
      </c>
    </row>
    <row r="57" spans="2:64" s="2" customFormat="1" ht="24" x14ac:dyDescent="0.2">
      <c r="B57" s="29"/>
      <c r="C57" s="30" t="s">
        <v>101</v>
      </c>
      <c r="D57" s="30" t="s">
        <v>27</v>
      </c>
      <c r="E57" s="31" t="s">
        <v>102</v>
      </c>
      <c r="F57" s="47" t="s">
        <v>103</v>
      </c>
      <c r="G57" s="33" t="s">
        <v>30</v>
      </c>
      <c r="H57" s="34">
        <v>5738.8459999999995</v>
      </c>
      <c r="I57" s="32" t="s">
        <v>31</v>
      </c>
      <c r="J57" s="53"/>
      <c r="K57" s="5"/>
      <c r="L57" s="35" t="s">
        <v>0</v>
      </c>
      <c r="M57" s="36" t="s">
        <v>3</v>
      </c>
      <c r="N57" s="37">
        <v>0.34399999999999997</v>
      </c>
      <c r="O57" s="37">
        <f>N57*H57</f>
        <v>1974.1630239999997</v>
      </c>
      <c r="P57" s="37">
        <v>1.7000000000000001E-2</v>
      </c>
      <c r="Q57" s="37">
        <f>P57*H57</f>
        <v>97.560382000000004</v>
      </c>
      <c r="R57" s="37">
        <v>0</v>
      </c>
      <c r="S57" s="38">
        <f>R57*H57</f>
        <v>0</v>
      </c>
      <c r="V57" s="6"/>
      <c r="W57" s="6"/>
      <c r="AQ57" s="39" t="s">
        <v>28</v>
      </c>
      <c r="AS57" s="39" t="s">
        <v>27</v>
      </c>
      <c r="AT57" s="39" t="s">
        <v>11</v>
      </c>
      <c r="AX57" s="40" t="s">
        <v>24</v>
      </c>
      <c r="BD57" s="27" t="e">
        <f>IF(M57="základní",#REF!,0)</f>
        <v>#REF!</v>
      </c>
      <c r="BE57" s="27">
        <f>IF(M57="snížená",#REF!,0)</f>
        <v>0</v>
      </c>
      <c r="BF57" s="27">
        <f>IF(M57="zákl. přenesená",#REF!,0)</f>
        <v>0</v>
      </c>
      <c r="BG57" s="27">
        <f>IF(M57="sníž. přenesená",#REF!,0)</f>
        <v>0</v>
      </c>
      <c r="BH57" s="27">
        <f>IF(M57="nulová",#REF!,0)</f>
        <v>0</v>
      </c>
      <c r="BI57" s="40" t="s">
        <v>10</v>
      </c>
      <c r="BJ57" s="27" t="e">
        <f>ROUND(#REF!*H57,2)</f>
        <v>#REF!</v>
      </c>
      <c r="BK57" s="40" t="s">
        <v>28</v>
      </c>
      <c r="BL57" s="39" t="s">
        <v>104</v>
      </c>
    </row>
    <row r="58" spans="2:64" s="2" customFormat="1" ht="112.5" x14ac:dyDescent="0.2">
      <c r="B58" s="5"/>
      <c r="D58" s="41"/>
      <c r="E58" s="40" t="s">
        <v>0</v>
      </c>
      <c r="F58" s="1" t="s">
        <v>289</v>
      </c>
      <c r="H58" s="40" t="s">
        <v>0</v>
      </c>
      <c r="K58" s="5"/>
      <c r="L58" s="43"/>
      <c r="M58" s="44"/>
      <c r="N58" s="44"/>
      <c r="O58" s="44"/>
      <c r="P58" s="44"/>
      <c r="Q58" s="44"/>
      <c r="R58" s="44"/>
      <c r="S58" s="45"/>
      <c r="V58" s="6"/>
      <c r="W58" s="6"/>
      <c r="AS58" s="40" t="s">
        <v>32</v>
      </c>
      <c r="AT58" s="40" t="s">
        <v>11</v>
      </c>
      <c r="AU58" s="2" t="s">
        <v>10</v>
      </c>
      <c r="AV58" s="2" t="s">
        <v>1</v>
      </c>
      <c r="AW58" s="2" t="s">
        <v>8</v>
      </c>
      <c r="AX58" s="40" t="s">
        <v>24</v>
      </c>
    </row>
    <row r="59" spans="2:64" s="2" customFormat="1" ht="157.5" x14ac:dyDescent="0.2">
      <c r="B59" s="5"/>
      <c r="D59" s="41"/>
      <c r="E59" s="40" t="s">
        <v>0</v>
      </c>
      <c r="F59" s="46" t="s">
        <v>290</v>
      </c>
      <c r="H59" s="40" t="s">
        <v>0</v>
      </c>
      <c r="K59" s="5"/>
      <c r="L59" s="43"/>
      <c r="M59" s="44"/>
      <c r="N59" s="44"/>
      <c r="O59" s="44"/>
      <c r="P59" s="44"/>
      <c r="Q59" s="44"/>
      <c r="R59" s="44"/>
      <c r="S59" s="45"/>
      <c r="V59" s="6"/>
      <c r="W59" s="6"/>
      <c r="AS59" s="40" t="s">
        <v>32</v>
      </c>
      <c r="AT59" s="40" t="s">
        <v>11</v>
      </c>
      <c r="AU59" s="2" t="s">
        <v>10</v>
      </c>
      <c r="AV59" s="2" t="s">
        <v>1</v>
      </c>
      <c r="AW59" s="2" t="s">
        <v>8</v>
      </c>
      <c r="AX59" s="40" t="s">
        <v>24</v>
      </c>
    </row>
    <row r="60" spans="2:64" s="2" customFormat="1" ht="146.25" x14ac:dyDescent="0.2">
      <c r="B60" s="5"/>
      <c r="D60" s="41"/>
      <c r="E60" s="40" t="s">
        <v>0</v>
      </c>
      <c r="F60" s="1" t="s">
        <v>291</v>
      </c>
      <c r="H60" s="42"/>
      <c r="K60" s="5"/>
      <c r="L60" s="43"/>
      <c r="M60" s="44"/>
      <c r="N60" s="44"/>
      <c r="O60" s="44"/>
      <c r="P60" s="44"/>
      <c r="Q60" s="44"/>
      <c r="R60" s="44"/>
      <c r="S60" s="45"/>
      <c r="V60" s="6"/>
      <c r="W60" s="6"/>
      <c r="AS60" s="40" t="s">
        <v>32</v>
      </c>
      <c r="AT60" s="40" t="s">
        <v>11</v>
      </c>
      <c r="AU60" s="2" t="s">
        <v>11</v>
      </c>
      <c r="AV60" s="2" t="s">
        <v>1</v>
      </c>
      <c r="AW60" s="2" t="s">
        <v>8</v>
      </c>
      <c r="AX60" s="40" t="s">
        <v>24</v>
      </c>
    </row>
    <row r="61" spans="2:64" s="2" customFormat="1" ht="146.25" x14ac:dyDescent="0.2">
      <c r="B61" s="5"/>
      <c r="D61" s="41"/>
      <c r="E61" s="40" t="s">
        <v>0</v>
      </c>
      <c r="F61" s="46" t="s">
        <v>292</v>
      </c>
      <c r="H61" s="42"/>
      <c r="K61" s="5"/>
      <c r="L61" s="43"/>
      <c r="M61" s="44"/>
      <c r="N61" s="44"/>
      <c r="O61" s="44"/>
      <c r="P61" s="44"/>
      <c r="Q61" s="44"/>
      <c r="R61" s="44"/>
      <c r="S61" s="45"/>
      <c r="V61" s="6"/>
      <c r="W61" s="6"/>
      <c r="AS61" s="40" t="s">
        <v>32</v>
      </c>
      <c r="AT61" s="40" t="s">
        <v>11</v>
      </c>
      <c r="AU61" s="2" t="s">
        <v>11</v>
      </c>
      <c r="AV61" s="2" t="s">
        <v>1</v>
      </c>
      <c r="AW61" s="2" t="s">
        <v>8</v>
      </c>
      <c r="AX61" s="40" t="s">
        <v>24</v>
      </c>
    </row>
    <row r="62" spans="2:64" s="2" customFormat="1" ht="24" x14ac:dyDescent="0.2">
      <c r="B62" s="29"/>
      <c r="C62" s="30" t="s">
        <v>105</v>
      </c>
      <c r="D62" s="30" t="s">
        <v>27</v>
      </c>
      <c r="E62" s="31" t="s">
        <v>106</v>
      </c>
      <c r="F62" s="32" t="s">
        <v>107</v>
      </c>
      <c r="G62" s="33" t="s">
        <v>30</v>
      </c>
      <c r="H62" s="34">
        <v>6.3120000000000003</v>
      </c>
      <c r="I62" s="32" t="s">
        <v>31</v>
      </c>
      <c r="J62" s="53"/>
      <c r="K62" s="5"/>
      <c r="L62" s="35" t="s">
        <v>0</v>
      </c>
      <c r="M62" s="36" t="s">
        <v>3</v>
      </c>
      <c r="N62" s="37">
        <v>0.55000000000000004</v>
      </c>
      <c r="O62" s="37">
        <f>N62*H62</f>
        <v>3.4716000000000005</v>
      </c>
      <c r="P62" s="37">
        <v>2.6360000000000001E-2</v>
      </c>
      <c r="Q62" s="37">
        <f>P62*H62</f>
        <v>0.16638432000000003</v>
      </c>
      <c r="R62" s="37">
        <v>0</v>
      </c>
      <c r="S62" s="38">
        <f>R62*H62</f>
        <v>0</v>
      </c>
      <c r="V62" s="6"/>
      <c r="W62" s="6"/>
      <c r="AQ62" s="39" t="s">
        <v>28</v>
      </c>
      <c r="AS62" s="39" t="s">
        <v>27</v>
      </c>
      <c r="AT62" s="39" t="s">
        <v>11</v>
      </c>
      <c r="AX62" s="40" t="s">
        <v>24</v>
      </c>
      <c r="BD62" s="27" t="e">
        <f>IF(M62="základní",#REF!,0)</f>
        <v>#REF!</v>
      </c>
      <c r="BE62" s="27">
        <f>IF(M62="snížená",#REF!,0)</f>
        <v>0</v>
      </c>
      <c r="BF62" s="27">
        <f>IF(M62="zákl. přenesená",#REF!,0)</f>
        <v>0</v>
      </c>
      <c r="BG62" s="27">
        <f>IF(M62="sníž. přenesená",#REF!,0)</f>
        <v>0</v>
      </c>
      <c r="BH62" s="27">
        <f>IF(M62="nulová",#REF!,0)</f>
        <v>0</v>
      </c>
      <c r="BI62" s="40" t="s">
        <v>10</v>
      </c>
      <c r="BJ62" s="27" t="e">
        <f>ROUND(#REF!*H62,2)</f>
        <v>#REF!</v>
      </c>
      <c r="BK62" s="40" t="s">
        <v>28</v>
      </c>
      <c r="BL62" s="39" t="s">
        <v>108</v>
      </c>
    </row>
    <row r="63" spans="2:64" s="2" customFormat="1" ht="112.5" x14ac:dyDescent="0.2">
      <c r="B63" s="29"/>
      <c r="C63" s="48"/>
      <c r="D63" s="48"/>
      <c r="E63" s="49"/>
      <c r="F63" s="50" t="s">
        <v>293</v>
      </c>
      <c r="G63" s="51"/>
      <c r="H63" s="52"/>
      <c r="I63" s="53"/>
      <c r="J63" s="53"/>
      <c r="K63" s="5"/>
      <c r="L63" s="35"/>
      <c r="M63" s="36"/>
      <c r="N63" s="37"/>
      <c r="O63" s="37"/>
      <c r="P63" s="37"/>
      <c r="Q63" s="37"/>
      <c r="R63" s="37"/>
      <c r="S63" s="38"/>
      <c r="V63" s="6"/>
      <c r="W63" s="6"/>
      <c r="AQ63" s="39"/>
      <c r="AS63" s="39"/>
      <c r="AT63" s="39"/>
      <c r="AX63" s="40"/>
      <c r="BD63" s="27"/>
      <c r="BE63" s="27"/>
      <c r="BF63" s="27"/>
      <c r="BG63" s="27"/>
      <c r="BH63" s="27"/>
      <c r="BI63" s="40"/>
      <c r="BJ63" s="27"/>
      <c r="BK63" s="40"/>
      <c r="BL63" s="39"/>
    </row>
    <row r="64" spans="2:64" s="2" customFormat="1" ht="123.75" x14ac:dyDescent="0.2">
      <c r="B64" s="5"/>
      <c r="D64" s="41"/>
      <c r="E64" s="40" t="s">
        <v>0</v>
      </c>
      <c r="F64" s="1" t="s">
        <v>294</v>
      </c>
      <c r="H64" s="42"/>
      <c r="K64" s="5"/>
      <c r="L64" s="43"/>
      <c r="M64" s="44"/>
      <c r="N64" s="44"/>
      <c r="O64" s="44"/>
      <c r="P64" s="44"/>
      <c r="Q64" s="44"/>
      <c r="R64" s="44"/>
      <c r="S64" s="45"/>
      <c r="V64" s="6"/>
      <c r="W64" s="6"/>
      <c r="AS64" s="40" t="s">
        <v>32</v>
      </c>
      <c r="AT64" s="40" t="s">
        <v>11</v>
      </c>
      <c r="AU64" s="2" t="s">
        <v>11</v>
      </c>
      <c r="AV64" s="2" t="s">
        <v>1</v>
      </c>
      <c r="AW64" s="2" t="s">
        <v>10</v>
      </c>
      <c r="AX64" s="40" t="s">
        <v>24</v>
      </c>
    </row>
    <row r="65" spans="2:64" s="2" customFormat="1" ht="24" x14ac:dyDescent="0.2">
      <c r="B65" s="29"/>
      <c r="C65" s="30" t="s">
        <v>109</v>
      </c>
      <c r="D65" s="30" t="s">
        <v>27</v>
      </c>
      <c r="E65" s="31" t="s">
        <v>110</v>
      </c>
      <c r="F65" s="32" t="s">
        <v>111</v>
      </c>
      <c r="G65" s="33" t="s">
        <v>30</v>
      </c>
      <c r="H65" s="34">
        <v>1261.4739999999999</v>
      </c>
      <c r="I65" s="32" t="s">
        <v>31</v>
      </c>
      <c r="J65" s="53"/>
      <c r="K65" s="5"/>
      <c r="L65" s="35" t="s">
        <v>0</v>
      </c>
      <c r="M65" s="36" t="s">
        <v>3</v>
      </c>
      <c r="N65" s="37">
        <v>8.6999999999999994E-2</v>
      </c>
      <c r="O65" s="37">
        <f>N65*H65</f>
        <v>109.74823799999999</v>
      </c>
      <c r="P65" s="37">
        <v>7.3499999999999998E-3</v>
      </c>
      <c r="Q65" s="37">
        <f>P65*H65</f>
        <v>9.271833899999999</v>
      </c>
      <c r="R65" s="37">
        <v>0</v>
      </c>
      <c r="S65" s="38">
        <f>R65*H65</f>
        <v>0</v>
      </c>
      <c r="V65" s="6"/>
      <c r="W65" s="6"/>
      <c r="AQ65" s="39" t="s">
        <v>28</v>
      </c>
      <c r="AS65" s="39" t="s">
        <v>27</v>
      </c>
      <c r="AT65" s="39" t="s">
        <v>11</v>
      </c>
      <c r="AX65" s="40" t="s">
        <v>24</v>
      </c>
      <c r="BD65" s="27" t="e">
        <f>IF(M65="základní",#REF!,0)</f>
        <v>#REF!</v>
      </c>
      <c r="BE65" s="27">
        <f>IF(M65="snížená",#REF!,0)</f>
        <v>0</v>
      </c>
      <c r="BF65" s="27">
        <f>IF(M65="zákl. přenesená",#REF!,0)</f>
        <v>0</v>
      </c>
      <c r="BG65" s="27">
        <f>IF(M65="sníž. přenesená",#REF!,0)</f>
        <v>0</v>
      </c>
      <c r="BH65" s="27">
        <f>IF(M65="nulová",#REF!,0)</f>
        <v>0</v>
      </c>
      <c r="BI65" s="40" t="s">
        <v>10</v>
      </c>
      <c r="BJ65" s="27" t="e">
        <f>ROUND(#REF!*H65,2)</f>
        <v>#REF!</v>
      </c>
      <c r="BK65" s="40" t="s">
        <v>28</v>
      </c>
      <c r="BL65" s="39" t="s">
        <v>112</v>
      </c>
    </row>
    <row r="66" spans="2:64" s="2" customFormat="1" ht="112.5" x14ac:dyDescent="0.2">
      <c r="B66" s="5"/>
      <c r="D66" s="41"/>
      <c r="E66" s="40" t="s">
        <v>0</v>
      </c>
      <c r="F66" s="1" t="s">
        <v>293</v>
      </c>
      <c r="H66" s="40" t="s">
        <v>0</v>
      </c>
      <c r="K66" s="5"/>
      <c r="L66" s="43"/>
      <c r="M66" s="44"/>
      <c r="N66" s="44"/>
      <c r="O66" s="44"/>
      <c r="P66" s="44"/>
      <c r="Q66" s="44"/>
      <c r="R66" s="44"/>
      <c r="S66" s="45"/>
      <c r="V66" s="6"/>
      <c r="W66" s="6"/>
      <c r="AS66" s="40" t="s">
        <v>32</v>
      </c>
      <c r="AT66" s="40" t="s">
        <v>11</v>
      </c>
      <c r="AU66" s="2" t="s">
        <v>10</v>
      </c>
      <c r="AV66" s="2" t="s">
        <v>1</v>
      </c>
      <c r="AW66" s="2" t="s">
        <v>8</v>
      </c>
      <c r="AX66" s="40" t="s">
        <v>24</v>
      </c>
    </row>
    <row r="67" spans="2:64" s="2" customFormat="1" ht="24" x14ac:dyDescent="0.2">
      <c r="B67" s="29"/>
      <c r="C67" s="30" t="s">
        <v>113</v>
      </c>
      <c r="D67" s="30" t="s">
        <v>27</v>
      </c>
      <c r="E67" s="31" t="s">
        <v>114</v>
      </c>
      <c r="F67" s="47" t="s">
        <v>115</v>
      </c>
      <c r="G67" s="33" t="s">
        <v>30</v>
      </c>
      <c r="H67" s="34">
        <v>1261.4739999999999</v>
      </c>
      <c r="I67" s="32" t="s">
        <v>31</v>
      </c>
      <c r="J67" s="53"/>
      <c r="K67" s="5"/>
      <c r="L67" s="35" t="s">
        <v>0</v>
      </c>
      <c r="M67" s="36" t="s">
        <v>3</v>
      </c>
      <c r="N67" s="37">
        <v>0.46</v>
      </c>
      <c r="O67" s="37">
        <f>N67*H67</f>
        <v>580.27804000000003</v>
      </c>
      <c r="P67" s="37">
        <v>2.6360000000000001E-2</v>
      </c>
      <c r="Q67" s="37">
        <f>P67*H67</f>
        <v>33.252454640000003</v>
      </c>
      <c r="R67" s="37">
        <v>0</v>
      </c>
      <c r="S67" s="38">
        <f>R67*H67</f>
        <v>0</v>
      </c>
      <c r="V67" s="6"/>
      <c r="W67" s="6"/>
      <c r="AQ67" s="39" t="s">
        <v>28</v>
      </c>
      <c r="AS67" s="39" t="s">
        <v>27</v>
      </c>
      <c r="AT67" s="39" t="s">
        <v>11</v>
      </c>
      <c r="AX67" s="40" t="s">
        <v>24</v>
      </c>
      <c r="BD67" s="27" t="e">
        <f>IF(M67="základní",#REF!,0)</f>
        <v>#REF!</v>
      </c>
      <c r="BE67" s="27">
        <f>IF(M67="snížená",#REF!,0)</f>
        <v>0</v>
      </c>
      <c r="BF67" s="27">
        <f>IF(M67="zákl. přenesená",#REF!,0)</f>
        <v>0</v>
      </c>
      <c r="BG67" s="27">
        <f>IF(M67="sníž. přenesená",#REF!,0)</f>
        <v>0</v>
      </c>
      <c r="BH67" s="27">
        <f>IF(M67="nulová",#REF!,0)</f>
        <v>0</v>
      </c>
      <c r="BI67" s="40" t="s">
        <v>10</v>
      </c>
      <c r="BJ67" s="27" t="e">
        <f>ROUND(#REF!*H67,2)</f>
        <v>#REF!</v>
      </c>
      <c r="BK67" s="40" t="s">
        <v>28</v>
      </c>
      <c r="BL67" s="39" t="s">
        <v>116</v>
      </c>
    </row>
    <row r="68" spans="2:64" s="2" customFormat="1" ht="112.5" x14ac:dyDescent="0.2">
      <c r="B68" s="5"/>
      <c r="D68" s="41"/>
      <c r="E68" s="40" t="s">
        <v>0</v>
      </c>
      <c r="F68" s="50" t="s">
        <v>293</v>
      </c>
      <c r="H68" s="40" t="s">
        <v>0</v>
      </c>
      <c r="K68" s="5"/>
      <c r="L68" s="43"/>
      <c r="M68" s="44"/>
      <c r="N68" s="44"/>
      <c r="O68" s="44"/>
      <c r="P68" s="44"/>
      <c r="Q68" s="44"/>
      <c r="R68" s="44"/>
      <c r="S68" s="45"/>
      <c r="V68" s="6"/>
      <c r="W68" s="6"/>
      <c r="AS68" s="40" t="s">
        <v>32</v>
      </c>
      <c r="AT68" s="40" t="s">
        <v>11</v>
      </c>
      <c r="AU68" s="2" t="s">
        <v>10</v>
      </c>
      <c r="AV68" s="2" t="s">
        <v>1</v>
      </c>
      <c r="AW68" s="2" t="s">
        <v>8</v>
      </c>
      <c r="AX68" s="40" t="s">
        <v>24</v>
      </c>
    </row>
    <row r="69" spans="2:64" s="2" customFormat="1" ht="123.75" x14ac:dyDescent="0.2">
      <c r="B69" s="5"/>
      <c r="D69" s="41"/>
      <c r="E69" s="40" t="s">
        <v>0</v>
      </c>
      <c r="F69" s="1" t="s">
        <v>294</v>
      </c>
      <c r="H69" s="42"/>
      <c r="K69" s="5"/>
      <c r="L69" s="43"/>
      <c r="M69" s="44"/>
      <c r="N69" s="44"/>
      <c r="O69" s="44"/>
      <c r="P69" s="44"/>
      <c r="Q69" s="44"/>
      <c r="R69" s="44"/>
      <c r="S69" s="45"/>
      <c r="V69" s="6"/>
      <c r="W69" s="6"/>
      <c r="AS69" s="40" t="s">
        <v>32</v>
      </c>
      <c r="AT69" s="40" t="s">
        <v>11</v>
      </c>
      <c r="AU69" s="2" t="s">
        <v>11</v>
      </c>
      <c r="AV69" s="2" t="s">
        <v>1</v>
      </c>
      <c r="AW69" s="2" t="s">
        <v>8</v>
      </c>
      <c r="AX69" s="40" t="s">
        <v>24</v>
      </c>
    </row>
    <row r="70" spans="2:64" s="17" customFormat="1" ht="12.75" x14ac:dyDescent="0.2">
      <c r="B70" s="18"/>
      <c r="D70" s="19" t="s">
        <v>7</v>
      </c>
      <c r="E70" s="28" t="s">
        <v>48</v>
      </c>
      <c r="F70" s="28" t="s">
        <v>117</v>
      </c>
      <c r="K70" s="18"/>
      <c r="L70" s="21"/>
      <c r="M70" s="22"/>
      <c r="N70" s="22"/>
      <c r="O70" s="23">
        <f>SUM(O71:O80)</f>
        <v>1645.974784</v>
      </c>
      <c r="P70" s="22"/>
      <c r="Q70" s="23">
        <f>SUM(Q71:Q80)</f>
        <v>583.17022999999995</v>
      </c>
      <c r="R70" s="22"/>
      <c r="S70" s="24">
        <f>SUM(S71:S80)</f>
        <v>0</v>
      </c>
      <c r="V70" s="25"/>
      <c r="W70" s="25"/>
      <c r="AQ70" s="19" t="s">
        <v>10</v>
      </c>
      <c r="AS70" s="26" t="s">
        <v>7</v>
      </c>
      <c r="AT70" s="26" t="s">
        <v>10</v>
      </c>
      <c r="AX70" s="19" t="s">
        <v>24</v>
      </c>
      <c r="BJ70" s="27" t="e">
        <f>SUM(BJ71:BJ80)</f>
        <v>#REF!</v>
      </c>
    </row>
    <row r="71" spans="2:64" s="2" customFormat="1" ht="24" x14ac:dyDescent="0.2">
      <c r="B71" s="29"/>
      <c r="C71" s="30" t="s">
        <v>118</v>
      </c>
      <c r="D71" s="30" t="s">
        <v>27</v>
      </c>
      <c r="E71" s="31" t="s">
        <v>119</v>
      </c>
      <c r="F71" s="47" t="s">
        <v>120</v>
      </c>
      <c r="G71" s="33" t="s">
        <v>36</v>
      </c>
      <c r="H71" s="34">
        <v>47.932000000000002</v>
      </c>
      <c r="I71" s="32" t="s">
        <v>31</v>
      </c>
      <c r="J71" s="53"/>
      <c r="K71" s="5"/>
      <c r="L71" s="35" t="s">
        <v>0</v>
      </c>
      <c r="M71" s="36" t="s">
        <v>3</v>
      </c>
      <c r="N71" s="37">
        <v>4.04</v>
      </c>
      <c r="O71" s="37">
        <f>N71*H71</f>
        <v>193.64528000000001</v>
      </c>
      <c r="P71" s="37">
        <v>0.90900000000000003</v>
      </c>
      <c r="Q71" s="37">
        <f>P71*H71</f>
        <v>43.570188000000002</v>
      </c>
      <c r="R71" s="37">
        <v>0</v>
      </c>
      <c r="S71" s="38">
        <f>R71*H71</f>
        <v>0</v>
      </c>
      <c r="V71" s="6"/>
      <c r="W71" s="6"/>
      <c r="AQ71" s="39" t="s">
        <v>28</v>
      </c>
      <c r="AS71" s="39" t="s">
        <v>27</v>
      </c>
      <c r="AT71" s="39" t="s">
        <v>11</v>
      </c>
      <c r="AX71" s="40" t="s">
        <v>24</v>
      </c>
      <c r="BD71" s="27" t="e">
        <f>IF(M71="základní",#REF!,0)</f>
        <v>#REF!</v>
      </c>
      <c r="BE71" s="27">
        <f>IF(M71="snížená",#REF!,0)</f>
        <v>0</v>
      </c>
      <c r="BF71" s="27">
        <f>IF(M71="zákl. přenesená",#REF!,0)</f>
        <v>0</v>
      </c>
      <c r="BG71" s="27">
        <f>IF(M71="sníž. přenesená",#REF!,0)</f>
        <v>0</v>
      </c>
      <c r="BH71" s="27">
        <f>IF(M71="nulová",#REF!,0)</f>
        <v>0</v>
      </c>
      <c r="BI71" s="40" t="s">
        <v>10</v>
      </c>
      <c r="BJ71" s="27" t="e">
        <f>ROUND(#REF!*H71,2)</f>
        <v>#REF!</v>
      </c>
      <c r="BK71" s="40" t="s">
        <v>28</v>
      </c>
      <c r="BL71" s="39" t="s">
        <v>121</v>
      </c>
    </row>
    <row r="72" spans="2:64" s="2" customFormat="1" ht="78.75" x14ac:dyDescent="0.2">
      <c r="B72" s="5"/>
      <c r="D72" s="41"/>
      <c r="E72" s="40" t="s">
        <v>0</v>
      </c>
      <c r="F72" s="46" t="s">
        <v>295</v>
      </c>
      <c r="H72" s="42"/>
      <c r="K72" s="5"/>
      <c r="L72" s="43"/>
      <c r="M72" s="44"/>
      <c r="N72" s="44"/>
      <c r="O72" s="44"/>
      <c r="P72" s="44"/>
      <c r="Q72" s="44"/>
      <c r="R72" s="44"/>
      <c r="S72" s="45"/>
      <c r="V72" s="6"/>
      <c r="W72" s="6"/>
      <c r="AS72" s="40" t="s">
        <v>32</v>
      </c>
      <c r="AT72" s="40" t="s">
        <v>11</v>
      </c>
      <c r="AU72" s="2" t="s">
        <v>11</v>
      </c>
      <c r="AV72" s="2" t="s">
        <v>1</v>
      </c>
      <c r="AW72" s="2" t="s">
        <v>8</v>
      </c>
      <c r="AX72" s="40" t="s">
        <v>24</v>
      </c>
    </row>
    <row r="73" spans="2:64" s="2" customFormat="1" ht="12" x14ac:dyDescent="0.2">
      <c r="B73" s="29"/>
      <c r="C73" s="30" t="s">
        <v>122</v>
      </c>
      <c r="D73" s="30" t="s">
        <v>27</v>
      </c>
      <c r="E73" s="31" t="s">
        <v>123</v>
      </c>
      <c r="F73" s="47" t="s">
        <v>124</v>
      </c>
      <c r="G73" s="33" t="s">
        <v>30</v>
      </c>
      <c r="H73" s="34">
        <v>4.83</v>
      </c>
      <c r="I73" s="32" t="s">
        <v>31</v>
      </c>
      <c r="J73" s="53"/>
      <c r="K73" s="5"/>
      <c r="L73" s="35" t="s">
        <v>0</v>
      </c>
      <c r="M73" s="36" t="s">
        <v>3</v>
      </c>
      <c r="N73" s="37">
        <v>0.26400000000000001</v>
      </c>
      <c r="O73" s="37">
        <f>N73*H73</f>
        <v>1.27512</v>
      </c>
      <c r="P73" s="37">
        <v>7.6999999999999999E-2</v>
      </c>
      <c r="Q73" s="37">
        <f>P73*H73</f>
        <v>0.37191000000000002</v>
      </c>
      <c r="R73" s="37">
        <v>0</v>
      </c>
      <c r="S73" s="38">
        <f>R73*H73</f>
        <v>0</v>
      </c>
      <c r="V73" s="6"/>
      <c r="W73" s="6"/>
      <c r="AQ73" s="39" t="s">
        <v>28</v>
      </c>
      <c r="AS73" s="39" t="s">
        <v>27</v>
      </c>
      <c r="AT73" s="39" t="s">
        <v>11</v>
      </c>
      <c r="AX73" s="40" t="s">
        <v>24</v>
      </c>
      <c r="BD73" s="27" t="e">
        <f>IF(M73="základní",#REF!,0)</f>
        <v>#REF!</v>
      </c>
      <c r="BE73" s="27">
        <f>IF(M73="snížená",#REF!,0)</f>
        <v>0</v>
      </c>
      <c r="BF73" s="27">
        <f>IF(M73="zákl. přenesená",#REF!,0)</f>
        <v>0</v>
      </c>
      <c r="BG73" s="27">
        <f>IF(M73="sníž. přenesená",#REF!,0)</f>
        <v>0</v>
      </c>
      <c r="BH73" s="27">
        <f>IF(M73="nulová",#REF!,0)</f>
        <v>0</v>
      </c>
      <c r="BI73" s="40" t="s">
        <v>10</v>
      </c>
      <c r="BJ73" s="27" t="e">
        <f>ROUND(#REF!*H73,2)</f>
        <v>#REF!</v>
      </c>
      <c r="BK73" s="40" t="s">
        <v>28</v>
      </c>
      <c r="BL73" s="39" t="s">
        <v>125</v>
      </c>
    </row>
    <row r="74" spans="2:64" s="2" customFormat="1" ht="191.25" x14ac:dyDescent="0.2">
      <c r="B74" s="5"/>
      <c r="D74" s="41"/>
      <c r="E74" s="40" t="s">
        <v>0</v>
      </c>
      <c r="F74" s="46" t="s">
        <v>296</v>
      </c>
      <c r="H74" s="42"/>
      <c r="K74" s="5"/>
      <c r="L74" s="43"/>
      <c r="M74" s="44"/>
      <c r="N74" s="44"/>
      <c r="O74" s="44"/>
      <c r="P74" s="44"/>
      <c r="Q74" s="44"/>
      <c r="R74" s="44"/>
      <c r="S74" s="45"/>
      <c r="V74" s="6"/>
      <c r="W74" s="6"/>
      <c r="AS74" s="40" t="s">
        <v>32</v>
      </c>
      <c r="AT74" s="40" t="s">
        <v>11</v>
      </c>
      <c r="AU74" s="2" t="s">
        <v>11</v>
      </c>
      <c r="AV74" s="2" t="s">
        <v>1</v>
      </c>
      <c r="AW74" s="2" t="s">
        <v>10</v>
      </c>
      <c r="AX74" s="40" t="s">
        <v>24</v>
      </c>
    </row>
    <row r="75" spans="2:64" s="2" customFormat="1" ht="12" x14ac:dyDescent="0.2">
      <c r="B75" s="29"/>
      <c r="C75" s="30" t="s">
        <v>126</v>
      </c>
      <c r="D75" s="30" t="s">
        <v>27</v>
      </c>
      <c r="E75" s="31" t="s">
        <v>127</v>
      </c>
      <c r="F75" s="47" t="s">
        <v>128</v>
      </c>
      <c r="G75" s="33" t="s">
        <v>30</v>
      </c>
      <c r="H75" s="34">
        <v>3917</v>
      </c>
      <c r="I75" s="32" t="s">
        <v>31</v>
      </c>
      <c r="J75" s="53"/>
      <c r="K75" s="5"/>
      <c r="L75" s="35" t="s">
        <v>0</v>
      </c>
      <c r="M75" s="36" t="s">
        <v>3</v>
      </c>
      <c r="N75" s="37">
        <v>0.30499999999999999</v>
      </c>
      <c r="O75" s="37">
        <f>N75*H75</f>
        <v>1194.6849999999999</v>
      </c>
      <c r="P75" s="37">
        <v>0.11</v>
      </c>
      <c r="Q75" s="37">
        <f>P75*H75</f>
        <v>430.87</v>
      </c>
      <c r="R75" s="37">
        <v>0</v>
      </c>
      <c r="S75" s="38">
        <f>R75*H75</f>
        <v>0</v>
      </c>
      <c r="V75" s="6"/>
      <c r="W75" s="6"/>
      <c r="AQ75" s="39" t="s">
        <v>28</v>
      </c>
      <c r="AS75" s="39" t="s">
        <v>27</v>
      </c>
      <c r="AT75" s="39" t="s">
        <v>11</v>
      </c>
      <c r="AX75" s="40" t="s">
        <v>24</v>
      </c>
      <c r="BD75" s="27" t="e">
        <f>IF(M75="základní",#REF!,0)</f>
        <v>#REF!</v>
      </c>
      <c r="BE75" s="27">
        <f>IF(M75="snížená",#REF!,0)</f>
        <v>0</v>
      </c>
      <c r="BF75" s="27">
        <f>IF(M75="zákl. přenesená",#REF!,0)</f>
        <v>0</v>
      </c>
      <c r="BG75" s="27">
        <f>IF(M75="sníž. přenesená",#REF!,0)</f>
        <v>0</v>
      </c>
      <c r="BH75" s="27">
        <f>IF(M75="nulová",#REF!,0)</f>
        <v>0</v>
      </c>
      <c r="BI75" s="40" t="s">
        <v>10</v>
      </c>
      <c r="BJ75" s="27" t="e">
        <f>ROUND(#REF!*H75,2)</f>
        <v>#REF!</v>
      </c>
      <c r="BK75" s="40" t="s">
        <v>28</v>
      </c>
      <c r="BL75" s="39" t="s">
        <v>129</v>
      </c>
    </row>
    <row r="76" spans="2:64" s="2" customFormat="1" ht="191.25" x14ac:dyDescent="0.2">
      <c r="B76" s="5"/>
      <c r="D76" s="41"/>
      <c r="E76" s="40" t="s">
        <v>0</v>
      </c>
      <c r="F76" s="46" t="s">
        <v>296</v>
      </c>
      <c r="H76" s="42"/>
      <c r="K76" s="5"/>
      <c r="L76" s="43"/>
      <c r="M76" s="44"/>
      <c r="N76" s="44"/>
      <c r="O76" s="44"/>
      <c r="P76" s="44"/>
      <c r="Q76" s="44"/>
      <c r="R76" s="44"/>
      <c r="S76" s="45"/>
      <c r="V76" s="6"/>
      <c r="W76" s="6"/>
      <c r="AS76" s="40" t="s">
        <v>32</v>
      </c>
      <c r="AT76" s="40" t="s">
        <v>11</v>
      </c>
      <c r="AU76" s="2" t="s">
        <v>11</v>
      </c>
      <c r="AV76" s="2" t="s">
        <v>1</v>
      </c>
      <c r="AW76" s="2" t="s">
        <v>8</v>
      </c>
      <c r="AX76" s="40" t="s">
        <v>24</v>
      </c>
    </row>
    <row r="77" spans="2:64" s="2" customFormat="1" ht="24" x14ac:dyDescent="0.2">
      <c r="B77" s="29"/>
      <c r="C77" s="30" t="s">
        <v>130</v>
      </c>
      <c r="D77" s="30" t="s">
        <v>27</v>
      </c>
      <c r="E77" s="31" t="s">
        <v>131</v>
      </c>
      <c r="F77" s="47" t="s">
        <v>132</v>
      </c>
      <c r="G77" s="33" t="s">
        <v>30</v>
      </c>
      <c r="H77" s="34">
        <v>7196.0119999999997</v>
      </c>
      <c r="I77" s="32" t="s">
        <v>31</v>
      </c>
      <c r="J77" s="53"/>
      <c r="K77" s="5"/>
      <c r="L77" s="35" t="s">
        <v>0</v>
      </c>
      <c r="M77" s="36" t="s">
        <v>3</v>
      </c>
      <c r="N77" s="37">
        <v>1.7000000000000001E-2</v>
      </c>
      <c r="O77" s="37">
        <f>N77*H77</f>
        <v>122.332204</v>
      </c>
      <c r="P77" s="37">
        <v>1.0999999999999999E-2</v>
      </c>
      <c r="Q77" s="37">
        <f>P77*H77</f>
        <v>79.156131999999985</v>
      </c>
      <c r="R77" s="37">
        <v>0</v>
      </c>
      <c r="S77" s="38">
        <f>R77*H77</f>
        <v>0</v>
      </c>
      <c r="V77" s="6"/>
      <c r="W77" s="6"/>
      <c r="AQ77" s="39" t="s">
        <v>28</v>
      </c>
      <c r="AS77" s="39" t="s">
        <v>27</v>
      </c>
      <c r="AT77" s="39" t="s">
        <v>11</v>
      </c>
      <c r="AX77" s="40" t="s">
        <v>24</v>
      </c>
      <c r="BD77" s="27" t="e">
        <f>IF(M77="základní",#REF!,0)</f>
        <v>#REF!</v>
      </c>
      <c r="BE77" s="27">
        <f>IF(M77="snížená",#REF!,0)</f>
        <v>0</v>
      </c>
      <c r="BF77" s="27">
        <f>IF(M77="zákl. přenesená",#REF!,0)</f>
        <v>0</v>
      </c>
      <c r="BG77" s="27">
        <f>IF(M77="sníž. přenesená",#REF!,0)</f>
        <v>0</v>
      </c>
      <c r="BH77" s="27">
        <f>IF(M77="nulová",#REF!,0)</f>
        <v>0</v>
      </c>
      <c r="BI77" s="40" t="s">
        <v>10</v>
      </c>
      <c r="BJ77" s="27" t="e">
        <f>ROUND(#REF!*H77,2)</f>
        <v>#REF!</v>
      </c>
      <c r="BK77" s="40" t="s">
        <v>28</v>
      </c>
      <c r="BL77" s="39" t="s">
        <v>133</v>
      </c>
    </row>
    <row r="78" spans="2:64" s="2" customFormat="1" ht="191.25" x14ac:dyDescent="0.2">
      <c r="B78" s="5"/>
      <c r="D78" s="41"/>
      <c r="E78" s="40" t="s">
        <v>0</v>
      </c>
      <c r="F78" s="46" t="s">
        <v>296</v>
      </c>
      <c r="H78" s="42"/>
      <c r="K78" s="5"/>
      <c r="L78" s="43"/>
      <c r="M78" s="44"/>
      <c r="N78" s="44"/>
      <c r="O78" s="44"/>
      <c r="P78" s="44"/>
      <c r="Q78" s="44"/>
      <c r="R78" s="44"/>
      <c r="S78" s="45"/>
      <c r="V78" s="6"/>
      <c r="W78" s="6"/>
      <c r="AS78" s="40" t="s">
        <v>32</v>
      </c>
      <c r="AT78" s="40" t="s">
        <v>11</v>
      </c>
      <c r="AU78" s="2" t="s">
        <v>11</v>
      </c>
      <c r="AV78" s="2" t="s">
        <v>1</v>
      </c>
      <c r="AW78" s="2" t="s">
        <v>8</v>
      </c>
      <c r="AX78" s="40" t="s">
        <v>24</v>
      </c>
    </row>
    <row r="79" spans="2:64" s="2" customFormat="1" ht="24" x14ac:dyDescent="0.2">
      <c r="B79" s="29"/>
      <c r="C79" s="30" t="s">
        <v>134</v>
      </c>
      <c r="D79" s="30" t="s">
        <v>27</v>
      </c>
      <c r="E79" s="31" t="s">
        <v>135</v>
      </c>
      <c r="F79" s="47" t="s">
        <v>136</v>
      </c>
      <c r="G79" s="33" t="s">
        <v>36</v>
      </c>
      <c r="H79" s="34">
        <v>73.004999999999995</v>
      </c>
      <c r="I79" s="32" t="s">
        <v>0</v>
      </c>
      <c r="J79" s="53"/>
      <c r="K79" s="5"/>
      <c r="L79" s="35" t="s">
        <v>0</v>
      </c>
      <c r="M79" s="36" t="s">
        <v>3</v>
      </c>
      <c r="N79" s="37">
        <v>1.8360000000000001</v>
      </c>
      <c r="O79" s="37">
        <f>N79*H79</f>
        <v>134.03718000000001</v>
      </c>
      <c r="P79" s="37">
        <v>0.4</v>
      </c>
      <c r="Q79" s="37">
        <f>P79*H79</f>
        <v>29.201999999999998</v>
      </c>
      <c r="R79" s="37">
        <v>0</v>
      </c>
      <c r="S79" s="38">
        <f>R79*H79</f>
        <v>0</v>
      </c>
      <c r="V79" s="6"/>
      <c r="W79" s="6"/>
      <c r="AQ79" s="39" t="s">
        <v>28</v>
      </c>
      <c r="AS79" s="39" t="s">
        <v>27</v>
      </c>
      <c r="AT79" s="39" t="s">
        <v>11</v>
      </c>
      <c r="AX79" s="40" t="s">
        <v>24</v>
      </c>
      <c r="BD79" s="27" t="e">
        <f>IF(M79="základní",#REF!,0)</f>
        <v>#REF!</v>
      </c>
      <c r="BE79" s="27">
        <f>IF(M79="snížená",#REF!,0)</f>
        <v>0</v>
      </c>
      <c r="BF79" s="27">
        <f>IF(M79="zákl. přenesená",#REF!,0)</f>
        <v>0</v>
      </c>
      <c r="BG79" s="27">
        <f>IF(M79="sníž. přenesená",#REF!,0)</f>
        <v>0</v>
      </c>
      <c r="BH79" s="27">
        <f>IF(M79="nulová",#REF!,0)</f>
        <v>0</v>
      </c>
      <c r="BI79" s="40" t="s">
        <v>10</v>
      </c>
      <c r="BJ79" s="27" t="e">
        <f>ROUND(#REF!*H79,2)</f>
        <v>#REF!</v>
      </c>
      <c r="BK79" s="40" t="s">
        <v>28</v>
      </c>
      <c r="BL79" s="39" t="s">
        <v>137</v>
      </c>
    </row>
    <row r="80" spans="2:64" s="2" customFormat="1" ht="67.5" x14ac:dyDescent="0.2">
      <c r="B80" s="5"/>
      <c r="D80" s="41"/>
      <c r="E80" s="40" t="s">
        <v>0</v>
      </c>
      <c r="F80" s="46" t="s">
        <v>297</v>
      </c>
      <c r="H80" s="42"/>
      <c r="K80" s="5"/>
      <c r="L80" s="43"/>
      <c r="M80" s="44"/>
      <c r="N80" s="44"/>
      <c r="O80" s="44"/>
      <c r="P80" s="44"/>
      <c r="Q80" s="44"/>
      <c r="R80" s="44"/>
      <c r="S80" s="45"/>
      <c r="V80" s="6"/>
      <c r="W80" s="6"/>
      <c r="AS80" s="40" t="s">
        <v>32</v>
      </c>
      <c r="AT80" s="40" t="s">
        <v>11</v>
      </c>
      <c r="AU80" s="2" t="s">
        <v>11</v>
      </c>
      <c r="AV80" s="2" t="s">
        <v>1</v>
      </c>
      <c r="AW80" s="2" t="s">
        <v>8</v>
      </c>
      <c r="AX80" s="40" t="s">
        <v>24</v>
      </c>
    </row>
    <row r="81" spans="2:64" s="17" customFormat="1" ht="15" x14ac:dyDescent="0.2">
      <c r="B81" s="18"/>
      <c r="D81" s="19" t="s">
        <v>7</v>
      </c>
      <c r="E81" s="20" t="s">
        <v>138</v>
      </c>
      <c r="F81" s="20" t="s">
        <v>139</v>
      </c>
      <c r="K81" s="18"/>
      <c r="L81" s="21"/>
      <c r="M81" s="22"/>
      <c r="N81" s="22"/>
      <c r="O81" s="23" t="e">
        <f>O82+O87+O100+O133+O138+O139+O140+#REF!+#REF!+#REF!+#REF!+#REF!+#REF!+#REF!+#REF!+#REF!+#REF!+#REF!+#REF!+#REF!+#REF!+#REF!+O152+#REF!</f>
        <v>#REF!</v>
      </c>
      <c r="P81" s="22"/>
      <c r="Q81" s="23" t="e">
        <f>Q82+Q87+Q100+Q133+Q138+Q139+Q140+#REF!+#REF!+#REF!+#REF!+#REF!+#REF!+#REF!+#REF!+#REF!+#REF!+#REF!+#REF!+#REF!+#REF!+#REF!+Q152+#REF!</f>
        <v>#REF!</v>
      </c>
      <c r="R81" s="22"/>
      <c r="S81" s="24" t="e">
        <f>S82+S87+S100+S133+S138+S139+S140+#REF!+#REF!+#REF!+#REF!+#REF!+#REF!+#REF!+#REF!+#REF!+#REF!+#REF!+#REF!+#REF!+#REF!+#REF!+S152+#REF!</f>
        <v>#REF!</v>
      </c>
      <c r="V81" s="25"/>
      <c r="W81" s="25"/>
      <c r="AQ81" s="19" t="s">
        <v>11</v>
      </c>
      <c r="AS81" s="26" t="s">
        <v>7</v>
      </c>
      <c r="AT81" s="26" t="s">
        <v>8</v>
      </c>
      <c r="AX81" s="19" t="s">
        <v>24</v>
      </c>
      <c r="BJ81" s="27" t="e">
        <f>BJ82+BJ87+BJ100+BJ133+BJ138+BJ139+BJ140+#REF!+#REF!+#REF!+#REF!+#REF!+#REF!+#REF!+#REF!+#REF!+#REF!+#REF!+#REF!+#REF!+#REF!+#REF!+BJ152+#REF!</f>
        <v>#REF!</v>
      </c>
    </row>
    <row r="82" spans="2:64" s="17" customFormat="1" ht="12.75" x14ac:dyDescent="0.2">
      <c r="B82" s="18"/>
      <c r="D82" s="19" t="s">
        <v>7</v>
      </c>
      <c r="E82" s="28" t="s">
        <v>140</v>
      </c>
      <c r="F82" s="28" t="s">
        <v>141</v>
      </c>
      <c r="K82" s="18"/>
      <c r="L82" s="21"/>
      <c r="M82" s="22"/>
      <c r="N82" s="22"/>
      <c r="O82" s="23">
        <f>SUM(O83:O86)</f>
        <v>0</v>
      </c>
      <c r="P82" s="22"/>
      <c r="Q82" s="23">
        <f>SUM(Q83:Q86)</f>
        <v>7.9129049999999994</v>
      </c>
      <c r="R82" s="22"/>
      <c r="S82" s="24">
        <f>SUM(S83:S86)</f>
        <v>0</v>
      </c>
      <c r="V82" s="25"/>
      <c r="W82" s="25"/>
      <c r="AQ82" s="19" t="s">
        <v>11</v>
      </c>
      <c r="AS82" s="26" t="s">
        <v>7</v>
      </c>
      <c r="AT82" s="26" t="s">
        <v>10</v>
      </c>
      <c r="AX82" s="19" t="s">
        <v>24</v>
      </c>
      <c r="BJ82" s="27" t="e">
        <f>SUM(BJ83:BJ86)</f>
        <v>#REF!</v>
      </c>
    </row>
    <row r="83" spans="2:64" s="2" customFormat="1" ht="12" x14ac:dyDescent="0.2">
      <c r="B83" s="29"/>
      <c r="C83" s="30" t="s">
        <v>142</v>
      </c>
      <c r="D83" s="30" t="s">
        <v>38</v>
      </c>
      <c r="E83" s="31" t="s">
        <v>143</v>
      </c>
      <c r="F83" s="47" t="s">
        <v>144</v>
      </c>
      <c r="G83" s="33" t="s">
        <v>30</v>
      </c>
      <c r="H83" s="34">
        <v>1561.683</v>
      </c>
      <c r="I83" s="32" t="s">
        <v>92</v>
      </c>
      <c r="J83" s="53"/>
      <c r="K83" s="5"/>
      <c r="L83" s="35" t="s">
        <v>0</v>
      </c>
      <c r="M83" s="36" t="s">
        <v>3</v>
      </c>
      <c r="N83" s="37">
        <v>0</v>
      </c>
      <c r="O83" s="37">
        <f>N83*H83</f>
        <v>0</v>
      </c>
      <c r="P83" s="37">
        <v>3.8999999999999998E-3</v>
      </c>
      <c r="Q83" s="37">
        <f>P83*H83</f>
        <v>6.0905636999999997</v>
      </c>
      <c r="R83" s="37">
        <v>0</v>
      </c>
      <c r="S83" s="38">
        <f>R83*H83</f>
        <v>0</v>
      </c>
      <c r="V83" s="6"/>
      <c r="W83" s="6"/>
      <c r="AQ83" s="39" t="s">
        <v>39</v>
      </c>
      <c r="AS83" s="39" t="s">
        <v>38</v>
      </c>
      <c r="AT83" s="39" t="s">
        <v>11</v>
      </c>
      <c r="AX83" s="40" t="s">
        <v>24</v>
      </c>
      <c r="BD83" s="27" t="e">
        <f>IF(M83="základní",#REF!,0)</f>
        <v>#REF!</v>
      </c>
      <c r="BE83" s="27">
        <f>IF(M83="snížená",#REF!,0)</f>
        <v>0</v>
      </c>
      <c r="BF83" s="27">
        <f>IF(M83="zákl. přenesená",#REF!,0)</f>
        <v>0</v>
      </c>
      <c r="BG83" s="27">
        <f>IF(M83="sníž. přenesená",#REF!,0)</f>
        <v>0</v>
      </c>
      <c r="BH83" s="27">
        <f>IF(M83="nulová",#REF!,0)</f>
        <v>0</v>
      </c>
      <c r="BI83" s="40" t="s">
        <v>10</v>
      </c>
      <c r="BJ83" s="27" t="e">
        <f>ROUND(#REF!*H83,2)</f>
        <v>#REF!</v>
      </c>
      <c r="BK83" s="40" t="s">
        <v>37</v>
      </c>
      <c r="BL83" s="39" t="s">
        <v>145</v>
      </c>
    </row>
    <row r="84" spans="2:64" s="2" customFormat="1" ht="157.5" x14ac:dyDescent="0.2">
      <c r="B84" s="5"/>
      <c r="D84" s="41"/>
      <c r="E84" s="40" t="s">
        <v>0</v>
      </c>
      <c r="F84" s="46" t="s">
        <v>298</v>
      </c>
      <c r="H84" s="42"/>
      <c r="K84" s="5"/>
      <c r="L84" s="43"/>
      <c r="M84" s="44"/>
      <c r="N84" s="44"/>
      <c r="O84" s="44"/>
      <c r="P84" s="44"/>
      <c r="Q84" s="44"/>
      <c r="R84" s="44"/>
      <c r="S84" s="45"/>
      <c r="V84" s="6"/>
      <c r="W84" s="6"/>
      <c r="AS84" s="40" t="s">
        <v>32</v>
      </c>
      <c r="AT84" s="40" t="s">
        <v>11</v>
      </c>
      <c r="AU84" s="2" t="s">
        <v>11</v>
      </c>
      <c r="AV84" s="2" t="s">
        <v>1</v>
      </c>
      <c r="AW84" s="2" t="s">
        <v>10</v>
      </c>
      <c r="AX84" s="40" t="s">
        <v>24</v>
      </c>
    </row>
    <row r="85" spans="2:64" s="2" customFormat="1" ht="12" x14ac:dyDescent="0.2">
      <c r="B85" s="29"/>
      <c r="C85" s="30" t="s">
        <v>146</v>
      </c>
      <c r="D85" s="30" t="s">
        <v>38</v>
      </c>
      <c r="E85" s="31" t="s">
        <v>143</v>
      </c>
      <c r="F85" s="47" t="s">
        <v>144</v>
      </c>
      <c r="G85" s="33" t="s">
        <v>30</v>
      </c>
      <c r="H85" s="34">
        <v>467.267</v>
      </c>
      <c r="I85" s="32" t="s">
        <v>92</v>
      </c>
      <c r="J85" s="53"/>
      <c r="K85" s="5"/>
      <c r="L85" s="35" t="s">
        <v>0</v>
      </c>
      <c r="M85" s="36" t="s">
        <v>3</v>
      </c>
      <c r="N85" s="37">
        <v>0</v>
      </c>
      <c r="O85" s="37">
        <f>N85*H85</f>
        <v>0</v>
      </c>
      <c r="P85" s="37">
        <v>3.8999999999999998E-3</v>
      </c>
      <c r="Q85" s="37">
        <f>P85*H85</f>
        <v>1.8223412999999999</v>
      </c>
      <c r="R85" s="37">
        <v>0</v>
      </c>
      <c r="S85" s="38">
        <f>R85*H85</f>
        <v>0</v>
      </c>
      <c r="V85" s="6"/>
      <c r="W85" s="6"/>
      <c r="AQ85" s="39" t="s">
        <v>39</v>
      </c>
      <c r="AS85" s="39" t="s">
        <v>38</v>
      </c>
      <c r="AT85" s="39" t="s">
        <v>11</v>
      </c>
      <c r="AX85" s="40" t="s">
        <v>24</v>
      </c>
      <c r="BD85" s="27" t="e">
        <f>IF(M85="základní",#REF!,0)</f>
        <v>#REF!</v>
      </c>
      <c r="BE85" s="27">
        <f>IF(M85="snížená",#REF!,0)</f>
        <v>0</v>
      </c>
      <c r="BF85" s="27">
        <f>IF(M85="zákl. přenesená",#REF!,0)</f>
        <v>0</v>
      </c>
      <c r="BG85" s="27">
        <f>IF(M85="sníž. přenesená",#REF!,0)</f>
        <v>0</v>
      </c>
      <c r="BH85" s="27">
        <f>IF(M85="nulová",#REF!,0)</f>
        <v>0</v>
      </c>
      <c r="BI85" s="40" t="s">
        <v>10</v>
      </c>
      <c r="BJ85" s="27" t="e">
        <f>ROUND(#REF!*H85,2)</f>
        <v>#REF!</v>
      </c>
      <c r="BK85" s="40" t="s">
        <v>37</v>
      </c>
      <c r="BL85" s="39" t="s">
        <v>147</v>
      </c>
    </row>
    <row r="86" spans="2:64" s="2" customFormat="1" ht="157.5" x14ac:dyDescent="0.2">
      <c r="B86" s="5"/>
      <c r="D86" s="41"/>
      <c r="E86" s="40" t="s">
        <v>0</v>
      </c>
      <c r="F86" s="46" t="s">
        <v>298</v>
      </c>
      <c r="H86" s="42"/>
      <c r="K86" s="5"/>
      <c r="L86" s="43"/>
      <c r="M86" s="44"/>
      <c r="N86" s="44"/>
      <c r="O86" s="44"/>
      <c r="P86" s="44"/>
      <c r="Q86" s="44"/>
      <c r="R86" s="44"/>
      <c r="S86" s="45"/>
      <c r="V86" s="6"/>
      <c r="W86" s="6"/>
      <c r="AS86" s="40" t="s">
        <v>32</v>
      </c>
      <c r="AT86" s="40" t="s">
        <v>11</v>
      </c>
      <c r="AU86" s="2" t="s">
        <v>11</v>
      </c>
      <c r="AV86" s="2" t="s">
        <v>1</v>
      </c>
      <c r="AW86" s="2" t="s">
        <v>10</v>
      </c>
      <c r="AX86" s="40" t="s">
        <v>24</v>
      </c>
    </row>
    <row r="87" spans="2:64" s="17" customFormat="1" ht="12.75" x14ac:dyDescent="0.2">
      <c r="B87" s="18"/>
      <c r="D87" s="19" t="s">
        <v>7</v>
      </c>
      <c r="E87" s="28" t="s">
        <v>148</v>
      </c>
      <c r="F87" s="28" t="s">
        <v>149</v>
      </c>
      <c r="K87" s="18"/>
      <c r="L87" s="21"/>
      <c r="M87" s="22"/>
      <c r="N87" s="22"/>
      <c r="O87" s="23">
        <f>SUM(O88:O99)</f>
        <v>0</v>
      </c>
      <c r="P87" s="22"/>
      <c r="Q87" s="23">
        <f>SUM(Q88:Q99)</f>
        <v>10.143660099999998</v>
      </c>
      <c r="R87" s="22"/>
      <c r="S87" s="24">
        <f>SUM(S88:S99)</f>
        <v>0</v>
      </c>
      <c r="V87" s="25"/>
      <c r="W87" s="25"/>
      <c r="AQ87" s="19" t="s">
        <v>11</v>
      </c>
      <c r="AS87" s="26" t="s">
        <v>7</v>
      </c>
      <c r="AT87" s="26" t="s">
        <v>10</v>
      </c>
      <c r="AX87" s="19" t="s">
        <v>24</v>
      </c>
      <c r="BJ87" s="27" t="e">
        <f>SUM(BJ88:BJ99)</f>
        <v>#REF!</v>
      </c>
    </row>
    <row r="88" spans="2:64" s="2" customFormat="1" ht="12" x14ac:dyDescent="0.2">
      <c r="B88" s="29"/>
      <c r="C88" s="30" t="s">
        <v>150</v>
      </c>
      <c r="D88" s="30" t="s">
        <v>38</v>
      </c>
      <c r="E88" s="31" t="s">
        <v>151</v>
      </c>
      <c r="F88" s="47" t="s">
        <v>152</v>
      </c>
      <c r="G88" s="33" t="s">
        <v>30</v>
      </c>
      <c r="H88" s="34">
        <v>5.5549999999999997</v>
      </c>
      <c r="I88" s="32" t="s">
        <v>0</v>
      </c>
      <c r="J88" s="53"/>
      <c r="K88" s="5"/>
      <c r="L88" s="35" t="s">
        <v>0</v>
      </c>
      <c r="M88" s="36" t="s">
        <v>3</v>
      </c>
      <c r="N88" s="37">
        <v>0</v>
      </c>
      <c r="O88" s="37">
        <f>N88*H88</f>
        <v>0</v>
      </c>
      <c r="P88" s="37">
        <v>1E-3</v>
      </c>
      <c r="Q88" s="37">
        <f>P88*H88</f>
        <v>5.555E-3</v>
      </c>
      <c r="R88" s="37">
        <v>0</v>
      </c>
      <c r="S88" s="38">
        <f>R88*H88</f>
        <v>0</v>
      </c>
      <c r="V88" s="6"/>
      <c r="W88" s="6"/>
      <c r="AQ88" s="39" t="s">
        <v>39</v>
      </c>
      <c r="AS88" s="39" t="s">
        <v>38</v>
      </c>
      <c r="AT88" s="39" t="s">
        <v>11</v>
      </c>
      <c r="AX88" s="40" t="s">
        <v>24</v>
      </c>
      <c r="BD88" s="27" t="e">
        <f>IF(M88="základní",#REF!,0)</f>
        <v>#REF!</v>
      </c>
      <c r="BE88" s="27">
        <f>IF(M88="snížená",#REF!,0)</f>
        <v>0</v>
      </c>
      <c r="BF88" s="27">
        <f>IF(M88="zákl. přenesená",#REF!,0)</f>
        <v>0</v>
      </c>
      <c r="BG88" s="27">
        <f>IF(M88="sníž. přenesená",#REF!,0)</f>
        <v>0</v>
      </c>
      <c r="BH88" s="27">
        <f>IF(M88="nulová",#REF!,0)</f>
        <v>0</v>
      </c>
      <c r="BI88" s="40" t="s">
        <v>10</v>
      </c>
      <c r="BJ88" s="27" t="e">
        <f>ROUND(#REF!*H88,2)</f>
        <v>#REF!</v>
      </c>
      <c r="BK88" s="40" t="s">
        <v>37</v>
      </c>
      <c r="BL88" s="39" t="s">
        <v>153</v>
      </c>
    </row>
    <row r="89" spans="2:64" s="2" customFormat="1" ht="168.75" x14ac:dyDescent="0.2">
      <c r="B89" s="5"/>
      <c r="D89" s="41"/>
      <c r="E89" s="40" t="s">
        <v>0</v>
      </c>
      <c r="F89" s="46" t="s">
        <v>299</v>
      </c>
      <c r="H89" s="42"/>
      <c r="K89" s="5"/>
      <c r="L89" s="43"/>
      <c r="M89" s="44"/>
      <c r="N89" s="44"/>
      <c r="O89" s="44"/>
      <c r="P89" s="44"/>
      <c r="Q89" s="44"/>
      <c r="R89" s="44"/>
      <c r="S89" s="45"/>
      <c r="V89" s="6"/>
      <c r="W89" s="6"/>
      <c r="AS89" s="40" t="s">
        <v>32</v>
      </c>
      <c r="AT89" s="40" t="s">
        <v>11</v>
      </c>
      <c r="AU89" s="2" t="s">
        <v>11</v>
      </c>
      <c r="AV89" s="2" t="s">
        <v>1</v>
      </c>
      <c r="AW89" s="2" t="s">
        <v>10</v>
      </c>
      <c r="AX89" s="40" t="s">
        <v>24</v>
      </c>
    </row>
    <row r="90" spans="2:64" s="2" customFormat="1" ht="24" x14ac:dyDescent="0.2">
      <c r="B90" s="29"/>
      <c r="C90" s="30" t="s">
        <v>154</v>
      </c>
      <c r="D90" s="30" t="s">
        <v>38</v>
      </c>
      <c r="E90" s="31" t="s">
        <v>155</v>
      </c>
      <c r="F90" s="47" t="s">
        <v>156</v>
      </c>
      <c r="G90" s="33" t="s">
        <v>30</v>
      </c>
      <c r="H90" s="34">
        <v>141.15100000000001</v>
      </c>
      <c r="I90" s="32" t="s">
        <v>0</v>
      </c>
      <c r="J90" s="53"/>
      <c r="K90" s="5"/>
      <c r="L90" s="35" t="s">
        <v>0</v>
      </c>
      <c r="M90" s="36" t="s">
        <v>3</v>
      </c>
      <c r="N90" s="37">
        <v>0</v>
      </c>
      <c r="O90" s="37">
        <f>N90*H90</f>
        <v>0</v>
      </c>
      <c r="P90" s="37">
        <v>4.8999999999999998E-3</v>
      </c>
      <c r="Q90" s="37">
        <f>P90*H90</f>
        <v>0.69163989999999997</v>
      </c>
      <c r="R90" s="37">
        <v>0</v>
      </c>
      <c r="S90" s="38">
        <f>R90*H90</f>
        <v>0</v>
      </c>
      <c r="V90" s="6"/>
      <c r="W90" s="6"/>
      <c r="AQ90" s="39" t="s">
        <v>39</v>
      </c>
      <c r="AS90" s="39" t="s">
        <v>38</v>
      </c>
      <c r="AT90" s="39" t="s">
        <v>11</v>
      </c>
      <c r="AX90" s="40" t="s">
        <v>24</v>
      </c>
      <c r="BD90" s="27" t="e">
        <f>IF(M90="základní",#REF!,0)</f>
        <v>#REF!</v>
      </c>
      <c r="BE90" s="27">
        <f>IF(M90="snížená",#REF!,0)</f>
        <v>0</v>
      </c>
      <c r="BF90" s="27">
        <f>IF(M90="zákl. přenesená",#REF!,0)</f>
        <v>0</v>
      </c>
      <c r="BG90" s="27">
        <f>IF(M90="sníž. přenesená",#REF!,0)</f>
        <v>0</v>
      </c>
      <c r="BH90" s="27">
        <f>IF(M90="nulová",#REF!,0)</f>
        <v>0</v>
      </c>
      <c r="BI90" s="40" t="s">
        <v>10</v>
      </c>
      <c r="BJ90" s="27" t="e">
        <f>ROUND(#REF!*H90,2)</f>
        <v>#REF!</v>
      </c>
      <c r="BK90" s="40" t="s">
        <v>37</v>
      </c>
      <c r="BL90" s="39" t="s">
        <v>157</v>
      </c>
    </row>
    <row r="91" spans="2:64" s="2" customFormat="1" ht="168.75" x14ac:dyDescent="0.2">
      <c r="B91" s="5"/>
      <c r="D91" s="41"/>
      <c r="E91" s="40" t="s">
        <v>0</v>
      </c>
      <c r="F91" s="46" t="s">
        <v>299</v>
      </c>
      <c r="H91" s="42"/>
      <c r="K91" s="5"/>
      <c r="L91" s="43"/>
      <c r="M91" s="44"/>
      <c r="N91" s="44"/>
      <c r="O91" s="44"/>
      <c r="P91" s="44"/>
      <c r="Q91" s="44"/>
      <c r="R91" s="44"/>
      <c r="S91" s="45"/>
      <c r="V91" s="6"/>
      <c r="W91" s="6"/>
      <c r="AS91" s="40" t="s">
        <v>32</v>
      </c>
      <c r="AT91" s="40" t="s">
        <v>11</v>
      </c>
      <c r="AU91" s="2" t="s">
        <v>11</v>
      </c>
      <c r="AV91" s="2" t="s">
        <v>1</v>
      </c>
      <c r="AW91" s="2" t="s">
        <v>8</v>
      </c>
      <c r="AX91" s="40" t="s">
        <v>24</v>
      </c>
    </row>
    <row r="92" spans="2:64" s="2" customFormat="1" ht="12" x14ac:dyDescent="0.2">
      <c r="B92" s="29"/>
      <c r="C92" s="30" t="s">
        <v>158</v>
      </c>
      <c r="D92" s="30" t="s">
        <v>38</v>
      </c>
      <c r="E92" s="31" t="s">
        <v>159</v>
      </c>
      <c r="F92" s="47" t="s">
        <v>160</v>
      </c>
      <c r="G92" s="33" t="s">
        <v>30</v>
      </c>
      <c r="H92" s="34">
        <v>38.914999999999999</v>
      </c>
      <c r="I92" s="32" t="s">
        <v>0</v>
      </c>
      <c r="J92" s="53"/>
      <c r="K92" s="5"/>
      <c r="L92" s="35" t="s">
        <v>0</v>
      </c>
      <c r="M92" s="36" t="s">
        <v>3</v>
      </c>
      <c r="N92" s="37">
        <v>0</v>
      </c>
      <c r="O92" s="37">
        <f>N92*H92</f>
        <v>0</v>
      </c>
      <c r="P92" s="37">
        <v>1E-3</v>
      </c>
      <c r="Q92" s="37">
        <f>P92*H92</f>
        <v>3.8914999999999998E-2</v>
      </c>
      <c r="R92" s="37">
        <v>0</v>
      </c>
      <c r="S92" s="38">
        <f>R92*H92</f>
        <v>0</v>
      </c>
      <c r="V92" s="6"/>
      <c r="W92" s="6"/>
      <c r="AQ92" s="39" t="s">
        <v>39</v>
      </c>
      <c r="AS92" s="39" t="s">
        <v>38</v>
      </c>
      <c r="AT92" s="39" t="s">
        <v>11</v>
      </c>
      <c r="AX92" s="40" t="s">
        <v>24</v>
      </c>
      <c r="BD92" s="27" t="e">
        <f>IF(M92="základní",#REF!,0)</f>
        <v>#REF!</v>
      </c>
      <c r="BE92" s="27">
        <f>IF(M92="snížená",#REF!,0)</f>
        <v>0</v>
      </c>
      <c r="BF92" s="27">
        <f>IF(M92="zákl. přenesená",#REF!,0)</f>
        <v>0</v>
      </c>
      <c r="BG92" s="27">
        <f>IF(M92="sníž. přenesená",#REF!,0)</f>
        <v>0</v>
      </c>
      <c r="BH92" s="27">
        <f>IF(M92="nulová",#REF!,0)</f>
        <v>0</v>
      </c>
      <c r="BI92" s="40" t="s">
        <v>10</v>
      </c>
      <c r="BJ92" s="27" t="e">
        <f>ROUND(#REF!*H92,2)</f>
        <v>#REF!</v>
      </c>
      <c r="BK92" s="40" t="s">
        <v>37</v>
      </c>
      <c r="BL92" s="39" t="s">
        <v>161</v>
      </c>
    </row>
    <row r="93" spans="2:64" s="2" customFormat="1" ht="168.75" x14ac:dyDescent="0.2">
      <c r="B93" s="5"/>
      <c r="D93" s="41"/>
      <c r="E93" s="40" t="s">
        <v>0</v>
      </c>
      <c r="F93" s="46" t="s">
        <v>299</v>
      </c>
      <c r="H93" s="42"/>
      <c r="K93" s="5"/>
      <c r="L93" s="43"/>
      <c r="M93" s="44"/>
      <c r="N93" s="44"/>
      <c r="O93" s="44"/>
      <c r="P93" s="44"/>
      <c r="Q93" s="44"/>
      <c r="R93" s="44"/>
      <c r="S93" s="45"/>
      <c r="V93" s="6"/>
      <c r="W93" s="6"/>
      <c r="AS93" s="40" t="s">
        <v>32</v>
      </c>
      <c r="AT93" s="40" t="s">
        <v>11</v>
      </c>
      <c r="AU93" s="2" t="s">
        <v>11</v>
      </c>
      <c r="AV93" s="2" t="s">
        <v>1</v>
      </c>
      <c r="AW93" s="2" t="s">
        <v>8</v>
      </c>
      <c r="AX93" s="40" t="s">
        <v>24</v>
      </c>
    </row>
    <row r="94" spans="2:64" s="2" customFormat="1" ht="24" x14ac:dyDescent="0.2">
      <c r="B94" s="29"/>
      <c r="C94" s="30" t="s">
        <v>162</v>
      </c>
      <c r="D94" s="30" t="s">
        <v>38</v>
      </c>
      <c r="E94" s="31" t="s">
        <v>163</v>
      </c>
      <c r="F94" s="47" t="s">
        <v>164</v>
      </c>
      <c r="G94" s="33" t="s">
        <v>30</v>
      </c>
      <c r="H94" s="34">
        <v>5.5549999999999997</v>
      </c>
      <c r="I94" s="32" t="s">
        <v>31</v>
      </c>
      <c r="J94" s="53"/>
      <c r="K94" s="5"/>
      <c r="L94" s="35" t="s">
        <v>0</v>
      </c>
      <c r="M94" s="36" t="s">
        <v>3</v>
      </c>
      <c r="N94" s="37">
        <v>0</v>
      </c>
      <c r="O94" s="37">
        <f>N94*H94</f>
        <v>0</v>
      </c>
      <c r="P94" s="37">
        <v>1E-3</v>
      </c>
      <c r="Q94" s="37">
        <f>P94*H94</f>
        <v>5.555E-3</v>
      </c>
      <c r="R94" s="37">
        <v>0</v>
      </c>
      <c r="S94" s="38">
        <f>R94*H94</f>
        <v>0</v>
      </c>
      <c r="V94" s="6"/>
      <c r="W94" s="6"/>
      <c r="AQ94" s="39" t="s">
        <v>39</v>
      </c>
      <c r="AS94" s="39" t="s">
        <v>38</v>
      </c>
      <c r="AT94" s="39" t="s">
        <v>11</v>
      </c>
      <c r="AX94" s="40" t="s">
        <v>24</v>
      </c>
      <c r="BD94" s="27" t="e">
        <f>IF(M94="základní",#REF!,0)</f>
        <v>#REF!</v>
      </c>
      <c r="BE94" s="27">
        <f>IF(M94="snížená",#REF!,0)</f>
        <v>0</v>
      </c>
      <c r="BF94" s="27">
        <f>IF(M94="zákl. přenesená",#REF!,0)</f>
        <v>0</v>
      </c>
      <c r="BG94" s="27">
        <f>IF(M94="sníž. přenesená",#REF!,0)</f>
        <v>0</v>
      </c>
      <c r="BH94" s="27">
        <f>IF(M94="nulová",#REF!,0)</f>
        <v>0</v>
      </c>
      <c r="BI94" s="40" t="s">
        <v>10</v>
      </c>
      <c r="BJ94" s="27" t="e">
        <f>ROUND(#REF!*H94,2)</f>
        <v>#REF!</v>
      </c>
      <c r="BK94" s="40" t="s">
        <v>37</v>
      </c>
      <c r="BL94" s="39" t="s">
        <v>165</v>
      </c>
    </row>
    <row r="95" spans="2:64" s="2" customFormat="1" ht="123.75" x14ac:dyDescent="0.2">
      <c r="B95" s="5"/>
      <c r="D95" s="41"/>
      <c r="E95" s="40" t="s">
        <v>0</v>
      </c>
      <c r="F95" s="46" t="s">
        <v>300</v>
      </c>
      <c r="H95" s="42"/>
      <c r="K95" s="5"/>
      <c r="L95" s="43"/>
      <c r="M95" s="44"/>
      <c r="N95" s="44"/>
      <c r="O95" s="44"/>
      <c r="P95" s="44"/>
      <c r="Q95" s="44"/>
      <c r="R95" s="44"/>
      <c r="S95" s="45"/>
      <c r="V95" s="6"/>
      <c r="W95" s="6"/>
      <c r="AS95" s="40" t="s">
        <v>32</v>
      </c>
      <c r="AT95" s="40" t="s">
        <v>11</v>
      </c>
      <c r="AU95" s="2" t="s">
        <v>11</v>
      </c>
      <c r="AV95" s="2" t="s">
        <v>1</v>
      </c>
      <c r="AW95" s="2" t="s">
        <v>10</v>
      </c>
      <c r="AX95" s="40" t="s">
        <v>24</v>
      </c>
    </row>
    <row r="96" spans="2:64" s="2" customFormat="1" ht="36" customHeight="1" x14ac:dyDescent="0.2">
      <c r="B96" s="29"/>
      <c r="C96" s="30" t="s">
        <v>166</v>
      </c>
      <c r="D96" s="30" t="s">
        <v>38</v>
      </c>
      <c r="E96" s="31" t="s">
        <v>167</v>
      </c>
      <c r="F96" s="47" t="s">
        <v>168</v>
      </c>
      <c r="G96" s="33" t="s">
        <v>30</v>
      </c>
      <c r="H96" s="34">
        <v>180.066</v>
      </c>
      <c r="I96" s="32" t="s">
        <v>31</v>
      </c>
      <c r="J96" s="53"/>
      <c r="K96" s="5"/>
      <c r="L96" s="35" t="s">
        <v>0</v>
      </c>
      <c r="M96" s="36" t="s">
        <v>3</v>
      </c>
      <c r="N96" s="37">
        <v>0</v>
      </c>
      <c r="O96" s="37">
        <f>N96*H96</f>
        <v>0</v>
      </c>
      <c r="P96" s="37">
        <v>2.2000000000000001E-3</v>
      </c>
      <c r="Q96" s="37">
        <f>P96*H96</f>
        <v>0.39614520000000003</v>
      </c>
      <c r="R96" s="37">
        <v>0</v>
      </c>
      <c r="S96" s="38">
        <f>R96*H96</f>
        <v>0</v>
      </c>
      <c r="V96" s="6"/>
      <c r="W96" s="6"/>
      <c r="AQ96" s="39" t="s">
        <v>39</v>
      </c>
      <c r="AS96" s="39" t="s">
        <v>38</v>
      </c>
      <c r="AT96" s="39" t="s">
        <v>11</v>
      </c>
      <c r="AX96" s="40" t="s">
        <v>24</v>
      </c>
      <c r="BD96" s="27" t="e">
        <f>IF(M96="základní",#REF!,0)</f>
        <v>#REF!</v>
      </c>
      <c r="BE96" s="27">
        <f>IF(M96="snížená",#REF!,0)</f>
        <v>0</v>
      </c>
      <c r="BF96" s="27">
        <f>IF(M96="zákl. přenesená",#REF!,0)</f>
        <v>0</v>
      </c>
      <c r="BG96" s="27">
        <f>IF(M96="sníž. přenesená",#REF!,0)</f>
        <v>0</v>
      </c>
      <c r="BH96" s="27">
        <f>IF(M96="nulová",#REF!,0)</f>
        <v>0</v>
      </c>
      <c r="BI96" s="40" t="s">
        <v>10</v>
      </c>
      <c r="BJ96" s="27" t="e">
        <f>ROUND(#REF!*H96,2)</f>
        <v>#REF!</v>
      </c>
      <c r="BK96" s="40" t="s">
        <v>37</v>
      </c>
      <c r="BL96" s="39" t="s">
        <v>169</v>
      </c>
    </row>
    <row r="97" spans="2:64" s="2" customFormat="1" ht="180" x14ac:dyDescent="0.2">
      <c r="B97" s="5"/>
      <c r="D97" s="41"/>
      <c r="E97" s="40" t="s">
        <v>0</v>
      </c>
      <c r="F97" s="46" t="s">
        <v>301</v>
      </c>
      <c r="H97" s="42"/>
      <c r="K97" s="5"/>
      <c r="L97" s="43"/>
      <c r="M97" s="44"/>
      <c r="N97" s="44"/>
      <c r="O97" s="44"/>
      <c r="P97" s="44"/>
      <c r="Q97" s="44"/>
      <c r="R97" s="44"/>
      <c r="S97" s="45"/>
      <c r="V97" s="6"/>
      <c r="W97" s="6"/>
      <c r="AS97" s="40" t="s">
        <v>32</v>
      </c>
      <c r="AT97" s="40" t="s">
        <v>11</v>
      </c>
      <c r="AU97" s="2" t="s">
        <v>11</v>
      </c>
      <c r="AV97" s="2" t="s">
        <v>1</v>
      </c>
      <c r="AW97" s="2" t="s">
        <v>8</v>
      </c>
      <c r="AX97" s="40" t="s">
        <v>24</v>
      </c>
    </row>
    <row r="98" spans="2:64" s="2" customFormat="1" ht="24" customHeight="1" x14ac:dyDescent="0.2">
      <c r="B98" s="29"/>
      <c r="C98" s="30" t="s">
        <v>170</v>
      </c>
      <c r="D98" s="30" t="s">
        <v>38</v>
      </c>
      <c r="E98" s="31" t="s">
        <v>171</v>
      </c>
      <c r="F98" s="47" t="s">
        <v>172</v>
      </c>
      <c r="G98" s="33" t="s">
        <v>30</v>
      </c>
      <c r="H98" s="34">
        <v>2001.3</v>
      </c>
      <c r="I98" s="32" t="s">
        <v>92</v>
      </c>
      <c r="J98" s="53"/>
      <c r="K98" s="5"/>
      <c r="L98" s="35" t="s">
        <v>0</v>
      </c>
      <c r="M98" s="36" t="s">
        <v>3</v>
      </c>
      <c r="N98" s="37">
        <v>0</v>
      </c>
      <c r="O98" s="37">
        <f>N98*H98</f>
        <v>0</v>
      </c>
      <c r="P98" s="37">
        <v>4.4999999999999997E-3</v>
      </c>
      <c r="Q98" s="37">
        <f>P98*H98</f>
        <v>9.0058499999999988</v>
      </c>
      <c r="R98" s="37">
        <v>0</v>
      </c>
      <c r="S98" s="38">
        <f>R98*H98</f>
        <v>0</v>
      </c>
      <c r="V98" s="6"/>
      <c r="W98" s="6"/>
      <c r="AQ98" s="39" t="s">
        <v>39</v>
      </c>
      <c r="AS98" s="39" t="s">
        <v>38</v>
      </c>
      <c r="AT98" s="39" t="s">
        <v>11</v>
      </c>
      <c r="AX98" s="40" t="s">
        <v>24</v>
      </c>
      <c r="BD98" s="27" t="e">
        <f>IF(M98="základní",#REF!,0)</f>
        <v>#REF!</v>
      </c>
      <c r="BE98" s="27">
        <f>IF(M98="snížená",#REF!,0)</f>
        <v>0</v>
      </c>
      <c r="BF98" s="27">
        <f>IF(M98="zákl. přenesená",#REF!,0)</f>
        <v>0</v>
      </c>
      <c r="BG98" s="27">
        <f>IF(M98="sníž. přenesená",#REF!,0)</f>
        <v>0</v>
      </c>
      <c r="BH98" s="27">
        <f>IF(M98="nulová",#REF!,0)</f>
        <v>0</v>
      </c>
      <c r="BI98" s="40" t="s">
        <v>10</v>
      </c>
      <c r="BJ98" s="27" t="e">
        <f>ROUND(#REF!*H98,2)</f>
        <v>#REF!</v>
      </c>
      <c r="BK98" s="40" t="s">
        <v>37</v>
      </c>
      <c r="BL98" s="39" t="s">
        <v>173</v>
      </c>
    </row>
    <row r="99" spans="2:64" s="2" customFormat="1" ht="180" x14ac:dyDescent="0.2">
      <c r="B99" s="5"/>
      <c r="D99" s="41"/>
      <c r="E99" s="40" t="s">
        <v>0</v>
      </c>
      <c r="F99" s="46" t="s">
        <v>302</v>
      </c>
      <c r="H99" s="42"/>
      <c r="K99" s="5"/>
      <c r="L99" s="43"/>
      <c r="M99" s="44"/>
      <c r="N99" s="44"/>
      <c r="O99" s="44"/>
      <c r="P99" s="44"/>
      <c r="Q99" s="44"/>
      <c r="R99" s="44"/>
      <c r="S99" s="45"/>
      <c r="V99" s="6"/>
      <c r="W99" s="6"/>
      <c r="AS99" s="40" t="s">
        <v>32</v>
      </c>
      <c r="AT99" s="40" t="s">
        <v>11</v>
      </c>
      <c r="AU99" s="2" t="s">
        <v>11</v>
      </c>
      <c r="AV99" s="2" t="s">
        <v>1</v>
      </c>
      <c r="AW99" s="2" t="s">
        <v>8</v>
      </c>
      <c r="AX99" s="40" t="s">
        <v>24</v>
      </c>
    </row>
    <row r="100" spans="2:64" s="17" customFormat="1" ht="12.75" x14ac:dyDescent="0.2">
      <c r="B100" s="18"/>
      <c r="D100" s="19" t="s">
        <v>7</v>
      </c>
      <c r="E100" s="28" t="s">
        <v>174</v>
      </c>
      <c r="F100" s="28" t="s">
        <v>175</v>
      </c>
      <c r="K100" s="18"/>
      <c r="L100" s="21"/>
      <c r="M100" s="22"/>
      <c r="N100" s="22"/>
      <c r="O100" s="23">
        <f>SUM(O101:O132)</f>
        <v>0</v>
      </c>
      <c r="P100" s="22"/>
      <c r="Q100" s="23">
        <f>SUM(Q101:Q132)</f>
        <v>61.182006219999984</v>
      </c>
      <c r="R100" s="22"/>
      <c r="S100" s="24">
        <f>SUM(S101:S132)</f>
        <v>0</v>
      </c>
      <c r="V100" s="25"/>
      <c r="W100" s="25"/>
      <c r="AQ100" s="19" t="s">
        <v>11</v>
      </c>
      <c r="AS100" s="26" t="s">
        <v>7</v>
      </c>
      <c r="AT100" s="26" t="s">
        <v>10</v>
      </c>
      <c r="AX100" s="19" t="s">
        <v>24</v>
      </c>
      <c r="BJ100" s="27" t="e">
        <f>SUM(BJ101:BJ132)</f>
        <v>#REF!</v>
      </c>
    </row>
    <row r="101" spans="2:64" s="2" customFormat="1" ht="12" x14ac:dyDescent="0.2">
      <c r="B101" s="29"/>
      <c r="C101" s="30" t="s">
        <v>176</v>
      </c>
      <c r="D101" s="30" t="s">
        <v>38</v>
      </c>
      <c r="E101" s="31" t="s">
        <v>177</v>
      </c>
      <c r="F101" s="47" t="s">
        <v>178</v>
      </c>
      <c r="G101" s="33" t="s">
        <v>30</v>
      </c>
      <c r="H101" s="34">
        <v>1138.1479999999999</v>
      </c>
      <c r="I101" s="32" t="s">
        <v>0</v>
      </c>
      <c r="J101" s="53"/>
      <c r="K101" s="5"/>
      <c r="L101" s="35" t="s">
        <v>0</v>
      </c>
      <c r="M101" s="36" t="s">
        <v>3</v>
      </c>
      <c r="N101" s="37">
        <v>0</v>
      </c>
      <c r="O101" s="37">
        <f>N101*H101</f>
        <v>0</v>
      </c>
      <c r="P101" s="37">
        <v>1.337E-2</v>
      </c>
      <c r="Q101" s="37">
        <f>P101*H101</f>
        <v>15.217038759999999</v>
      </c>
      <c r="R101" s="37">
        <v>0</v>
      </c>
      <c r="S101" s="38">
        <f>R101*H101</f>
        <v>0</v>
      </c>
      <c r="V101" s="54"/>
      <c r="W101" s="6"/>
      <c r="AQ101" s="39" t="s">
        <v>39</v>
      </c>
      <c r="AS101" s="39" t="s">
        <v>38</v>
      </c>
      <c r="AT101" s="39" t="s">
        <v>11</v>
      </c>
      <c r="AX101" s="40" t="s">
        <v>24</v>
      </c>
      <c r="BD101" s="27" t="e">
        <f>IF(M101="základní",#REF!,0)</f>
        <v>#REF!</v>
      </c>
      <c r="BE101" s="27">
        <f>IF(M101="snížená",#REF!,0)</f>
        <v>0</v>
      </c>
      <c r="BF101" s="27">
        <f>IF(M101="zákl. přenesená",#REF!,0)</f>
        <v>0</v>
      </c>
      <c r="BG101" s="27">
        <f>IF(M101="sníž. přenesená",#REF!,0)</f>
        <v>0</v>
      </c>
      <c r="BH101" s="27">
        <f>IF(M101="nulová",#REF!,0)</f>
        <v>0</v>
      </c>
      <c r="BI101" s="40" t="s">
        <v>10</v>
      </c>
      <c r="BJ101" s="27" t="e">
        <f>ROUND(#REF!*H101,2)</f>
        <v>#REF!</v>
      </c>
      <c r="BK101" s="40" t="s">
        <v>37</v>
      </c>
      <c r="BL101" s="39" t="s">
        <v>179</v>
      </c>
    </row>
    <row r="102" spans="2:64" s="2" customFormat="1" ht="112.5" x14ac:dyDescent="0.2">
      <c r="B102" s="5"/>
      <c r="D102" s="41"/>
      <c r="E102" s="40" t="s">
        <v>0</v>
      </c>
      <c r="F102" s="46" t="s">
        <v>303</v>
      </c>
      <c r="H102" s="42"/>
      <c r="K102" s="5"/>
      <c r="L102" s="43"/>
      <c r="M102" s="44"/>
      <c r="N102" s="44"/>
      <c r="O102" s="44"/>
      <c r="P102" s="44"/>
      <c r="Q102" s="44"/>
      <c r="R102" s="44"/>
      <c r="S102" s="45"/>
      <c r="V102" s="6"/>
      <c r="W102" s="6"/>
      <c r="AS102" s="40" t="s">
        <v>32</v>
      </c>
      <c r="AT102" s="40" t="s">
        <v>11</v>
      </c>
      <c r="AU102" s="2" t="s">
        <v>11</v>
      </c>
      <c r="AV102" s="2" t="s">
        <v>1</v>
      </c>
      <c r="AW102" s="2" t="s">
        <v>10</v>
      </c>
      <c r="AX102" s="40" t="s">
        <v>24</v>
      </c>
    </row>
    <row r="103" spans="2:64" s="2" customFormat="1" ht="12" x14ac:dyDescent="0.2">
      <c r="B103" s="29"/>
      <c r="C103" s="30" t="s">
        <v>180</v>
      </c>
      <c r="D103" s="30" t="s">
        <v>38</v>
      </c>
      <c r="E103" s="31" t="s">
        <v>181</v>
      </c>
      <c r="F103" s="47" t="s">
        <v>182</v>
      </c>
      <c r="G103" s="33" t="s">
        <v>30</v>
      </c>
      <c r="H103" s="34">
        <v>1138.1479999999999</v>
      </c>
      <c r="I103" s="32" t="s">
        <v>0</v>
      </c>
      <c r="J103" s="53"/>
      <c r="K103" s="5"/>
      <c r="L103" s="35" t="s">
        <v>0</v>
      </c>
      <c r="M103" s="36" t="s">
        <v>3</v>
      </c>
      <c r="N103" s="37">
        <v>0</v>
      </c>
      <c r="O103" s="37">
        <f>N103*H103</f>
        <v>0</v>
      </c>
      <c r="P103" s="37">
        <v>2.1389999999999999E-2</v>
      </c>
      <c r="Q103" s="37">
        <f>P103*H103</f>
        <v>24.344985719999997</v>
      </c>
      <c r="R103" s="37">
        <v>0</v>
      </c>
      <c r="S103" s="38">
        <f>R103*H103</f>
        <v>0</v>
      </c>
      <c r="V103" s="54"/>
      <c r="W103" s="6"/>
      <c r="AQ103" s="39" t="s">
        <v>39</v>
      </c>
      <c r="AS103" s="39" t="s">
        <v>38</v>
      </c>
      <c r="AT103" s="39" t="s">
        <v>11</v>
      </c>
      <c r="AX103" s="40" t="s">
        <v>24</v>
      </c>
      <c r="BD103" s="27" t="e">
        <f>IF(M103="základní",#REF!,0)</f>
        <v>#REF!</v>
      </c>
      <c r="BE103" s="27">
        <f>IF(M103="snížená",#REF!,0)</f>
        <v>0</v>
      </c>
      <c r="BF103" s="27">
        <f>IF(M103="zákl. přenesená",#REF!,0)</f>
        <v>0</v>
      </c>
      <c r="BG103" s="27">
        <f>IF(M103="sníž. přenesená",#REF!,0)</f>
        <v>0</v>
      </c>
      <c r="BH103" s="27">
        <f>IF(M103="nulová",#REF!,0)</f>
        <v>0</v>
      </c>
      <c r="BI103" s="40" t="s">
        <v>10</v>
      </c>
      <c r="BJ103" s="27" t="e">
        <f>ROUND(#REF!*H103,2)</f>
        <v>#REF!</v>
      </c>
      <c r="BK103" s="40" t="s">
        <v>37</v>
      </c>
      <c r="BL103" s="39" t="s">
        <v>183</v>
      </c>
    </row>
    <row r="104" spans="2:64" s="2" customFormat="1" ht="112.5" x14ac:dyDescent="0.2">
      <c r="B104" s="5"/>
      <c r="D104" s="41"/>
      <c r="E104" s="40" t="s">
        <v>0</v>
      </c>
      <c r="F104" s="46" t="s">
        <v>303</v>
      </c>
      <c r="H104" s="42"/>
      <c r="K104" s="5"/>
      <c r="L104" s="43"/>
      <c r="M104" s="44"/>
      <c r="N104" s="44"/>
      <c r="O104" s="44"/>
      <c r="P104" s="44"/>
      <c r="Q104" s="44"/>
      <c r="R104" s="44"/>
      <c r="S104" s="45"/>
      <c r="V104" s="6"/>
      <c r="W104" s="6"/>
      <c r="AS104" s="40" t="s">
        <v>32</v>
      </c>
      <c r="AT104" s="40" t="s">
        <v>11</v>
      </c>
      <c r="AU104" s="2" t="s">
        <v>11</v>
      </c>
      <c r="AV104" s="2" t="s">
        <v>1</v>
      </c>
      <c r="AW104" s="2" t="s">
        <v>10</v>
      </c>
      <c r="AX104" s="40" t="s">
        <v>24</v>
      </c>
    </row>
    <row r="105" spans="2:64" s="2" customFormat="1" ht="12" x14ac:dyDescent="0.2">
      <c r="B105" s="29"/>
      <c r="C105" s="30" t="s">
        <v>184</v>
      </c>
      <c r="D105" s="30" t="s">
        <v>38</v>
      </c>
      <c r="E105" s="31" t="s">
        <v>185</v>
      </c>
      <c r="F105" s="47" t="s">
        <v>186</v>
      </c>
      <c r="G105" s="33" t="s">
        <v>30</v>
      </c>
      <c r="H105" s="34">
        <v>2204.4650000000001</v>
      </c>
      <c r="I105" s="32" t="s">
        <v>0</v>
      </c>
      <c r="J105" s="53"/>
      <c r="K105" s="5"/>
      <c r="L105" s="35" t="s">
        <v>0</v>
      </c>
      <c r="M105" s="36" t="s">
        <v>3</v>
      </c>
      <c r="N105" s="37">
        <v>0</v>
      </c>
      <c r="O105" s="37">
        <f>N105*H105</f>
        <v>0</v>
      </c>
      <c r="P105" s="37">
        <v>2E-3</v>
      </c>
      <c r="Q105" s="37">
        <f>P105*H105</f>
        <v>4.4089300000000007</v>
      </c>
      <c r="R105" s="37">
        <v>0</v>
      </c>
      <c r="S105" s="38">
        <f>R105*H105</f>
        <v>0</v>
      </c>
      <c r="V105" s="54"/>
      <c r="W105" s="6"/>
      <c r="AQ105" s="39" t="s">
        <v>39</v>
      </c>
      <c r="AS105" s="39" t="s">
        <v>38</v>
      </c>
      <c r="AT105" s="39" t="s">
        <v>11</v>
      </c>
      <c r="AX105" s="40" t="s">
        <v>24</v>
      </c>
      <c r="BD105" s="27" t="e">
        <f>IF(M105="základní",#REF!,0)</f>
        <v>#REF!</v>
      </c>
      <c r="BE105" s="27">
        <f>IF(M105="snížená",#REF!,0)</f>
        <v>0</v>
      </c>
      <c r="BF105" s="27">
        <f>IF(M105="zákl. přenesená",#REF!,0)</f>
        <v>0</v>
      </c>
      <c r="BG105" s="27">
        <f>IF(M105="sníž. přenesená",#REF!,0)</f>
        <v>0</v>
      </c>
      <c r="BH105" s="27">
        <f>IF(M105="nulová",#REF!,0)</f>
        <v>0</v>
      </c>
      <c r="BI105" s="40" t="s">
        <v>10</v>
      </c>
      <c r="BJ105" s="27" t="e">
        <f>ROUND(#REF!*H105,2)</f>
        <v>#REF!</v>
      </c>
      <c r="BK105" s="40" t="s">
        <v>37</v>
      </c>
      <c r="BL105" s="39" t="s">
        <v>187</v>
      </c>
    </row>
    <row r="106" spans="2:64" s="2" customFormat="1" ht="258.75" x14ac:dyDescent="0.2">
      <c r="B106" s="5"/>
      <c r="D106" s="41"/>
      <c r="E106" s="40" t="s">
        <v>0</v>
      </c>
      <c r="F106" s="46" t="s">
        <v>304</v>
      </c>
      <c r="H106" s="42"/>
      <c r="K106" s="5"/>
      <c r="L106" s="43"/>
      <c r="M106" s="44"/>
      <c r="N106" s="44"/>
      <c r="O106" s="44"/>
      <c r="P106" s="44"/>
      <c r="Q106" s="44"/>
      <c r="R106" s="44"/>
      <c r="S106" s="45"/>
      <c r="V106" s="6"/>
      <c r="W106" s="6"/>
      <c r="AS106" s="40" t="s">
        <v>32</v>
      </c>
      <c r="AT106" s="40" t="s">
        <v>11</v>
      </c>
      <c r="AU106" s="2" t="s">
        <v>11</v>
      </c>
      <c r="AV106" s="2" t="s">
        <v>1</v>
      </c>
      <c r="AW106" s="2" t="s">
        <v>8</v>
      </c>
      <c r="AX106" s="40" t="s">
        <v>24</v>
      </c>
    </row>
    <row r="107" spans="2:64" s="2" customFormat="1" ht="12" x14ac:dyDescent="0.2">
      <c r="B107" s="29"/>
      <c r="C107" s="30" t="s">
        <v>188</v>
      </c>
      <c r="D107" s="30" t="s">
        <v>38</v>
      </c>
      <c r="E107" s="31" t="s">
        <v>189</v>
      </c>
      <c r="F107" s="47" t="s">
        <v>190</v>
      </c>
      <c r="G107" s="33" t="s">
        <v>30</v>
      </c>
      <c r="H107" s="34">
        <v>59.161999999999999</v>
      </c>
      <c r="I107" s="32" t="s">
        <v>0</v>
      </c>
      <c r="J107" s="53"/>
      <c r="K107" s="5"/>
      <c r="L107" s="35" t="s">
        <v>0</v>
      </c>
      <c r="M107" s="36" t="s">
        <v>3</v>
      </c>
      <c r="N107" s="37">
        <v>0</v>
      </c>
      <c r="O107" s="37">
        <f>N107*H107</f>
        <v>0</v>
      </c>
      <c r="P107" s="37">
        <v>1.337E-2</v>
      </c>
      <c r="Q107" s="37">
        <f>P107*H107</f>
        <v>0.79099593999999995</v>
      </c>
      <c r="R107" s="37">
        <v>0</v>
      </c>
      <c r="S107" s="38">
        <f>R107*H107</f>
        <v>0</v>
      </c>
      <c r="V107" s="54"/>
      <c r="W107" s="6"/>
      <c r="AQ107" s="39" t="s">
        <v>39</v>
      </c>
      <c r="AS107" s="39" t="s">
        <v>38</v>
      </c>
      <c r="AT107" s="39" t="s">
        <v>11</v>
      </c>
      <c r="AX107" s="40" t="s">
        <v>24</v>
      </c>
      <c r="BD107" s="27" t="e">
        <f>IF(M107="základní",#REF!,0)</f>
        <v>#REF!</v>
      </c>
      <c r="BE107" s="27">
        <f>IF(M107="snížená",#REF!,0)</f>
        <v>0</v>
      </c>
      <c r="BF107" s="27">
        <f>IF(M107="zákl. přenesená",#REF!,0)</f>
        <v>0</v>
      </c>
      <c r="BG107" s="27">
        <f>IF(M107="sníž. přenesená",#REF!,0)</f>
        <v>0</v>
      </c>
      <c r="BH107" s="27">
        <f>IF(M107="nulová",#REF!,0)</f>
        <v>0</v>
      </c>
      <c r="BI107" s="40" t="s">
        <v>10</v>
      </c>
      <c r="BJ107" s="27" t="e">
        <f>ROUND(#REF!*H107,2)</f>
        <v>#REF!</v>
      </c>
      <c r="BK107" s="40" t="s">
        <v>37</v>
      </c>
      <c r="BL107" s="39" t="s">
        <v>191</v>
      </c>
    </row>
    <row r="108" spans="2:64" s="2" customFormat="1" ht="101.25" x14ac:dyDescent="0.2">
      <c r="B108" s="5"/>
      <c r="D108" s="41"/>
      <c r="E108" s="40" t="s">
        <v>0</v>
      </c>
      <c r="F108" s="46" t="s">
        <v>305</v>
      </c>
      <c r="H108" s="42"/>
      <c r="K108" s="5"/>
      <c r="L108" s="43"/>
      <c r="M108" s="44"/>
      <c r="N108" s="44"/>
      <c r="O108" s="44"/>
      <c r="P108" s="44"/>
      <c r="Q108" s="44"/>
      <c r="R108" s="44"/>
      <c r="S108" s="45"/>
      <c r="V108" s="54"/>
      <c r="W108" s="6"/>
      <c r="AS108" s="40" t="s">
        <v>32</v>
      </c>
      <c r="AT108" s="40" t="s">
        <v>11</v>
      </c>
      <c r="AU108" s="2" t="s">
        <v>11</v>
      </c>
      <c r="AV108" s="2" t="s">
        <v>1</v>
      </c>
      <c r="AW108" s="2" t="s">
        <v>8</v>
      </c>
      <c r="AX108" s="40" t="s">
        <v>24</v>
      </c>
    </row>
    <row r="109" spans="2:64" s="2" customFormat="1" ht="12" x14ac:dyDescent="0.2">
      <c r="B109" s="29"/>
      <c r="C109" s="30" t="s">
        <v>192</v>
      </c>
      <c r="D109" s="30" t="s">
        <v>38</v>
      </c>
      <c r="E109" s="31" t="s">
        <v>193</v>
      </c>
      <c r="F109" s="47" t="s">
        <v>194</v>
      </c>
      <c r="G109" s="33" t="s">
        <v>30</v>
      </c>
      <c r="H109" s="34">
        <v>23.268000000000001</v>
      </c>
      <c r="I109" s="32" t="s">
        <v>0</v>
      </c>
      <c r="J109" s="53"/>
      <c r="K109" s="5"/>
      <c r="L109" s="35" t="s">
        <v>0</v>
      </c>
      <c r="M109" s="36" t="s">
        <v>3</v>
      </c>
      <c r="N109" s="37">
        <v>0</v>
      </c>
      <c r="O109" s="37">
        <f>N109*H109</f>
        <v>0</v>
      </c>
      <c r="P109" s="37">
        <v>1.8720000000000001E-2</v>
      </c>
      <c r="Q109" s="37">
        <f>P109*H109</f>
        <v>0.43557696000000001</v>
      </c>
      <c r="R109" s="37">
        <v>0</v>
      </c>
      <c r="S109" s="38">
        <f>R109*H109</f>
        <v>0</v>
      </c>
      <c r="V109" s="6"/>
      <c r="W109" s="6"/>
      <c r="AQ109" s="39" t="s">
        <v>39</v>
      </c>
      <c r="AS109" s="39" t="s">
        <v>38</v>
      </c>
      <c r="AT109" s="39" t="s">
        <v>11</v>
      </c>
      <c r="AX109" s="40" t="s">
        <v>24</v>
      </c>
      <c r="BD109" s="27" t="e">
        <f>IF(M109="základní",#REF!,0)</f>
        <v>#REF!</v>
      </c>
      <c r="BE109" s="27">
        <f>IF(M109="snížená",#REF!,0)</f>
        <v>0</v>
      </c>
      <c r="BF109" s="27">
        <f>IF(M109="zákl. přenesená",#REF!,0)</f>
        <v>0</v>
      </c>
      <c r="BG109" s="27">
        <f>IF(M109="sníž. přenesená",#REF!,0)</f>
        <v>0</v>
      </c>
      <c r="BH109" s="27">
        <f>IF(M109="nulová",#REF!,0)</f>
        <v>0</v>
      </c>
      <c r="BI109" s="40" t="s">
        <v>10</v>
      </c>
      <c r="BJ109" s="27" t="e">
        <f>ROUND(#REF!*H109,2)</f>
        <v>#REF!</v>
      </c>
      <c r="BK109" s="40" t="s">
        <v>37</v>
      </c>
      <c r="BL109" s="39" t="s">
        <v>195</v>
      </c>
    </row>
    <row r="110" spans="2:64" s="2" customFormat="1" ht="101.25" x14ac:dyDescent="0.2">
      <c r="B110" s="5"/>
      <c r="D110" s="41"/>
      <c r="E110" s="40" t="s">
        <v>0</v>
      </c>
      <c r="F110" s="46" t="s">
        <v>306</v>
      </c>
      <c r="H110" s="42"/>
      <c r="K110" s="5"/>
      <c r="L110" s="43"/>
      <c r="M110" s="44"/>
      <c r="N110" s="44"/>
      <c r="O110" s="44"/>
      <c r="P110" s="44"/>
      <c r="Q110" s="44"/>
      <c r="R110" s="44"/>
      <c r="S110" s="45"/>
      <c r="V110" s="6"/>
      <c r="W110" s="6"/>
      <c r="AS110" s="40" t="s">
        <v>32</v>
      </c>
      <c r="AT110" s="40" t="s">
        <v>11</v>
      </c>
      <c r="AU110" s="2" t="s">
        <v>11</v>
      </c>
      <c r="AV110" s="2" t="s">
        <v>1</v>
      </c>
      <c r="AW110" s="2" t="s">
        <v>8</v>
      </c>
      <c r="AX110" s="40" t="s">
        <v>24</v>
      </c>
    </row>
    <row r="111" spans="2:64" s="2" customFormat="1" ht="12" x14ac:dyDescent="0.2">
      <c r="B111" s="29"/>
      <c r="C111" s="30" t="s">
        <v>196</v>
      </c>
      <c r="D111" s="30" t="s">
        <v>38</v>
      </c>
      <c r="E111" s="31" t="s">
        <v>197</v>
      </c>
      <c r="F111" s="47" t="s">
        <v>198</v>
      </c>
      <c r="G111" s="33" t="s">
        <v>30</v>
      </c>
      <c r="H111" s="34">
        <v>64.915999999999997</v>
      </c>
      <c r="I111" s="32" t="s">
        <v>31</v>
      </c>
      <c r="J111" s="53"/>
      <c r="K111" s="5"/>
      <c r="L111" s="35" t="s">
        <v>0</v>
      </c>
      <c r="M111" s="36" t="s">
        <v>3</v>
      </c>
      <c r="N111" s="37">
        <v>0</v>
      </c>
      <c r="O111" s="37">
        <f>N111*H111</f>
        <v>0</v>
      </c>
      <c r="P111" s="37">
        <v>2.1389999999999999E-2</v>
      </c>
      <c r="Q111" s="37">
        <f>P111*H111</f>
        <v>1.3885532399999998</v>
      </c>
      <c r="R111" s="37">
        <v>0</v>
      </c>
      <c r="S111" s="38">
        <f>R111*H111</f>
        <v>0</v>
      </c>
      <c r="V111" s="6"/>
      <c r="W111" s="6"/>
      <c r="AQ111" s="39" t="s">
        <v>39</v>
      </c>
      <c r="AS111" s="39" t="s">
        <v>38</v>
      </c>
      <c r="AT111" s="39" t="s">
        <v>11</v>
      </c>
      <c r="AX111" s="40" t="s">
        <v>24</v>
      </c>
      <c r="BD111" s="27" t="e">
        <f>IF(M111="základní",#REF!,0)</f>
        <v>#REF!</v>
      </c>
      <c r="BE111" s="27">
        <f>IF(M111="snížená",#REF!,0)</f>
        <v>0</v>
      </c>
      <c r="BF111" s="27">
        <f>IF(M111="zákl. přenesená",#REF!,0)</f>
        <v>0</v>
      </c>
      <c r="BG111" s="27">
        <f>IF(M111="sníž. přenesená",#REF!,0)</f>
        <v>0</v>
      </c>
      <c r="BH111" s="27">
        <f>IF(M111="nulová",#REF!,0)</f>
        <v>0</v>
      </c>
      <c r="BI111" s="40" t="s">
        <v>10</v>
      </c>
      <c r="BJ111" s="27" t="e">
        <f>ROUND(#REF!*H111,2)</f>
        <v>#REF!</v>
      </c>
      <c r="BK111" s="40" t="s">
        <v>37</v>
      </c>
      <c r="BL111" s="39" t="s">
        <v>199</v>
      </c>
    </row>
    <row r="112" spans="2:64" s="2" customFormat="1" ht="101.25" x14ac:dyDescent="0.2">
      <c r="B112" s="5"/>
      <c r="D112" s="41"/>
      <c r="E112" s="40" t="s">
        <v>0</v>
      </c>
      <c r="F112" s="46" t="s">
        <v>307</v>
      </c>
      <c r="H112" s="42"/>
      <c r="K112" s="5"/>
      <c r="L112" s="43"/>
      <c r="M112" s="44"/>
      <c r="N112" s="44"/>
      <c r="O112" s="44"/>
      <c r="P112" s="44"/>
      <c r="Q112" s="44"/>
      <c r="R112" s="44"/>
      <c r="S112" s="45"/>
      <c r="V112" s="6"/>
      <c r="W112" s="6"/>
      <c r="AS112" s="40" t="s">
        <v>32</v>
      </c>
      <c r="AT112" s="40" t="s">
        <v>11</v>
      </c>
      <c r="AU112" s="2" t="s">
        <v>11</v>
      </c>
      <c r="AV112" s="2" t="s">
        <v>1</v>
      </c>
      <c r="AW112" s="2" t="s">
        <v>8</v>
      </c>
      <c r="AX112" s="40" t="s">
        <v>24</v>
      </c>
    </row>
    <row r="113" spans="2:64" s="2" customFormat="1" ht="12" x14ac:dyDescent="0.2">
      <c r="B113" s="29"/>
      <c r="C113" s="30" t="s">
        <v>202</v>
      </c>
      <c r="D113" s="30" t="s">
        <v>38</v>
      </c>
      <c r="E113" s="31" t="s">
        <v>203</v>
      </c>
      <c r="F113" s="32" t="s">
        <v>204</v>
      </c>
      <c r="G113" s="33" t="s">
        <v>30</v>
      </c>
      <c r="H113" s="34">
        <v>5.0720000000000001</v>
      </c>
      <c r="I113" s="32" t="s">
        <v>31</v>
      </c>
      <c r="J113" s="53"/>
      <c r="K113" s="5"/>
      <c r="L113" s="35" t="s">
        <v>0</v>
      </c>
      <c r="M113" s="36" t="s">
        <v>3</v>
      </c>
      <c r="N113" s="37">
        <v>0</v>
      </c>
      <c r="O113" s="37">
        <f>N113*H113</f>
        <v>0</v>
      </c>
      <c r="P113" s="37">
        <v>3.0000000000000001E-3</v>
      </c>
      <c r="Q113" s="37">
        <f>P113*H113</f>
        <v>1.5216E-2</v>
      </c>
      <c r="R113" s="37">
        <v>0</v>
      </c>
      <c r="S113" s="38">
        <f>R113*H113</f>
        <v>0</v>
      </c>
      <c r="V113" s="6"/>
      <c r="W113" s="6"/>
      <c r="AQ113" s="39" t="s">
        <v>39</v>
      </c>
      <c r="AS113" s="39" t="s">
        <v>38</v>
      </c>
      <c r="AT113" s="39" t="s">
        <v>11</v>
      </c>
      <c r="AX113" s="40" t="s">
        <v>24</v>
      </c>
      <c r="BD113" s="27" t="e">
        <f>IF(M113="základní",#REF!,0)</f>
        <v>#REF!</v>
      </c>
      <c r="BE113" s="27">
        <f>IF(M113="snížená",#REF!,0)</f>
        <v>0</v>
      </c>
      <c r="BF113" s="27">
        <f>IF(M113="zákl. přenesená",#REF!,0)</f>
        <v>0</v>
      </c>
      <c r="BG113" s="27">
        <f>IF(M113="sníž. přenesená",#REF!,0)</f>
        <v>0</v>
      </c>
      <c r="BH113" s="27">
        <f>IF(M113="nulová",#REF!,0)</f>
        <v>0</v>
      </c>
      <c r="BI113" s="40" t="s">
        <v>10</v>
      </c>
      <c r="BJ113" s="27" t="e">
        <f>ROUND(#REF!*H113,2)</f>
        <v>#REF!</v>
      </c>
      <c r="BK113" s="40" t="s">
        <v>37</v>
      </c>
      <c r="BL113" s="39" t="s">
        <v>205</v>
      </c>
    </row>
    <row r="114" spans="2:64" s="2" customFormat="1" ht="78.75" x14ac:dyDescent="0.2">
      <c r="B114" s="5"/>
      <c r="D114" s="41"/>
      <c r="E114" s="40" t="s">
        <v>0</v>
      </c>
      <c r="F114" s="46" t="s">
        <v>308</v>
      </c>
      <c r="H114" s="42"/>
      <c r="K114" s="5"/>
      <c r="L114" s="43"/>
      <c r="M114" s="44"/>
      <c r="N114" s="44"/>
      <c r="O114" s="44"/>
      <c r="P114" s="44"/>
      <c r="Q114" s="44"/>
      <c r="R114" s="44"/>
      <c r="S114" s="45"/>
      <c r="V114" s="6"/>
      <c r="W114" s="6"/>
      <c r="AS114" s="40" t="s">
        <v>32</v>
      </c>
      <c r="AT114" s="40" t="s">
        <v>11</v>
      </c>
      <c r="AU114" s="2" t="s">
        <v>11</v>
      </c>
      <c r="AV114" s="2" t="s">
        <v>1</v>
      </c>
      <c r="AW114" s="2" t="s">
        <v>10</v>
      </c>
      <c r="AX114" s="40" t="s">
        <v>24</v>
      </c>
    </row>
    <row r="115" spans="2:64" s="2" customFormat="1" ht="12" x14ac:dyDescent="0.2">
      <c r="B115" s="29"/>
      <c r="C115" s="30" t="s">
        <v>208</v>
      </c>
      <c r="D115" s="30" t="s">
        <v>38</v>
      </c>
      <c r="E115" s="31" t="s">
        <v>209</v>
      </c>
      <c r="F115" s="47" t="s">
        <v>210</v>
      </c>
      <c r="G115" s="33" t="s">
        <v>30</v>
      </c>
      <c r="H115" s="34">
        <v>87.738</v>
      </c>
      <c r="I115" s="32" t="s">
        <v>0</v>
      </c>
      <c r="J115" s="53"/>
      <c r="K115" s="5"/>
      <c r="L115" s="35" t="s">
        <v>0</v>
      </c>
      <c r="M115" s="36" t="s">
        <v>3</v>
      </c>
      <c r="N115" s="37">
        <v>0</v>
      </c>
      <c r="O115" s="37">
        <f>N115*H115</f>
        <v>0</v>
      </c>
      <c r="P115" s="37">
        <v>4.4999999999999997E-3</v>
      </c>
      <c r="Q115" s="37">
        <f>P115*H115</f>
        <v>0.39482099999999998</v>
      </c>
      <c r="R115" s="37">
        <v>0</v>
      </c>
      <c r="S115" s="38">
        <f>R115*H115</f>
        <v>0</v>
      </c>
      <c r="V115" s="6"/>
      <c r="W115" s="6"/>
      <c r="AQ115" s="39" t="s">
        <v>39</v>
      </c>
      <c r="AS115" s="39" t="s">
        <v>38</v>
      </c>
      <c r="AT115" s="39" t="s">
        <v>11</v>
      </c>
      <c r="AX115" s="40" t="s">
        <v>24</v>
      </c>
      <c r="BD115" s="27" t="e">
        <f>IF(M115="základní",#REF!,0)</f>
        <v>#REF!</v>
      </c>
      <c r="BE115" s="27">
        <f>IF(M115="snížená",#REF!,0)</f>
        <v>0</v>
      </c>
      <c r="BF115" s="27">
        <f>IF(M115="zákl. přenesená",#REF!,0)</f>
        <v>0</v>
      </c>
      <c r="BG115" s="27">
        <f>IF(M115="sníž. přenesená",#REF!,0)</f>
        <v>0</v>
      </c>
      <c r="BH115" s="27">
        <f>IF(M115="nulová",#REF!,0)</f>
        <v>0</v>
      </c>
      <c r="BI115" s="40" t="s">
        <v>10</v>
      </c>
      <c r="BJ115" s="27" t="e">
        <f>ROUND(#REF!*H115,2)</f>
        <v>#REF!</v>
      </c>
      <c r="BK115" s="40" t="s">
        <v>37</v>
      </c>
      <c r="BL115" s="39" t="s">
        <v>211</v>
      </c>
    </row>
    <row r="116" spans="2:64" s="2" customFormat="1" ht="123.75" x14ac:dyDescent="0.2">
      <c r="B116" s="5"/>
      <c r="D116" s="41"/>
      <c r="E116" s="40" t="s">
        <v>0</v>
      </c>
      <c r="F116" s="46" t="s">
        <v>309</v>
      </c>
      <c r="H116" s="42"/>
      <c r="K116" s="5"/>
      <c r="L116" s="43"/>
      <c r="M116" s="44"/>
      <c r="N116" s="44"/>
      <c r="O116" s="44"/>
      <c r="P116" s="44"/>
      <c r="Q116" s="44"/>
      <c r="R116" s="44"/>
      <c r="S116" s="45"/>
      <c r="V116" s="6"/>
      <c r="W116" s="6"/>
      <c r="AS116" s="40" t="s">
        <v>32</v>
      </c>
      <c r="AT116" s="40" t="s">
        <v>11</v>
      </c>
      <c r="AU116" s="2" t="s">
        <v>11</v>
      </c>
      <c r="AV116" s="2" t="s">
        <v>1</v>
      </c>
      <c r="AW116" s="2" t="s">
        <v>10</v>
      </c>
      <c r="AX116" s="40" t="s">
        <v>24</v>
      </c>
    </row>
    <row r="117" spans="2:64" s="2" customFormat="1" ht="12" x14ac:dyDescent="0.2">
      <c r="B117" s="29"/>
      <c r="C117" s="30" t="s">
        <v>212</v>
      </c>
      <c r="D117" s="30" t="s">
        <v>38</v>
      </c>
      <c r="E117" s="31" t="s">
        <v>213</v>
      </c>
      <c r="F117" s="47" t="s">
        <v>214</v>
      </c>
      <c r="G117" s="33" t="s">
        <v>30</v>
      </c>
      <c r="H117" s="34">
        <v>113.621</v>
      </c>
      <c r="I117" s="32" t="s">
        <v>31</v>
      </c>
      <c r="J117" s="53"/>
      <c r="K117" s="5"/>
      <c r="L117" s="35" t="s">
        <v>0</v>
      </c>
      <c r="M117" s="36" t="s">
        <v>3</v>
      </c>
      <c r="N117" s="37">
        <v>0</v>
      </c>
      <c r="O117" s="37">
        <f>N117*H117</f>
        <v>0</v>
      </c>
      <c r="P117" s="37">
        <v>4.1999999999999997E-3</v>
      </c>
      <c r="Q117" s="37">
        <f>P117*H117</f>
        <v>0.47720819999999997</v>
      </c>
      <c r="R117" s="37">
        <v>0</v>
      </c>
      <c r="S117" s="38">
        <f>R117*H117</f>
        <v>0</v>
      </c>
      <c r="V117" s="6"/>
      <c r="W117" s="6"/>
      <c r="AQ117" s="39" t="s">
        <v>39</v>
      </c>
      <c r="AS117" s="39" t="s">
        <v>38</v>
      </c>
      <c r="AT117" s="39" t="s">
        <v>11</v>
      </c>
      <c r="AX117" s="40" t="s">
        <v>24</v>
      </c>
      <c r="BD117" s="27" t="e">
        <f>IF(M117="základní",#REF!,0)</f>
        <v>#REF!</v>
      </c>
      <c r="BE117" s="27">
        <f>IF(M117="snížená",#REF!,0)</f>
        <v>0</v>
      </c>
      <c r="BF117" s="27">
        <f>IF(M117="zákl. přenesená",#REF!,0)</f>
        <v>0</v>
      </c>
      <c r="BG117" s="27">
        <f>IF(M117="sníž. přenesená",#REF!,0)</f>
        <v>0</v>
      </c>
      <c r="BH117" s="27">
        <f>IF(M117="nulová",#REF!,0)</f>
        <v>0</v>
      </c>
      <c r="BI117" s="40" t="s">
        <v>10</v>
      </c>
      <c r="BJ117" s="27" t="e">
        <f>ROUND(#REF!*H117,2)</f>
        <v>#REF!</v>
      </c>
      <c r="BK117" s="40" t="s">
        <v>37</v>
      </c>
      <c r="BL117" s="39" t="s">
        <v>215</v>
      </c>
    </row>
    <row r="118" spans="2:64" s="2" customFormat="1" ht="112.5" x14ac:dyDescent="0.2">
      <c r="B118" s="5"/>
      <c r="D118" s="41"/>
      <c r="E118" s="40" t="s">
        <v>0</v>
      </c>
      <c r="F118" s="46" t="s">
        <v>310</v>
      </c>
      <c r="H118" s="42"/>
      <c r="K118" s="5"/>
      <c r="L118" s="43"/>
      <c r="M118" s="44"/>
      <c r="N118" s="44"/>
      <c r="O118" s="44"/>
      <c r="P118" s="44"/>
      <c r="Q118" s="44"/>
      <c r="R118" s="44"/>
      <c r="S118" s="45"/>
      <c r="V118" s="6"/>
      <c r="W118" s="6"/>
      <c r="AS118" s="40" t="s">
        <v>32</v>
      </c>
      <c r="AT118" s="40" t="s">
        <v>11</v>
      </c>
      <c r="AU118" s="2" t="s">
        <v>11</v>
      </c>
      <c r="AV118" s="2" t="s">
        <v>1</v>
      </c>
      <c r="AW118" s="2" t="s">
        <v>10</v>
      </c>
      <c r="AX118" s="40" t="s">
        <v>24</v>
      </c>
    </row>
    <row r="119" spans="2:64" s="2" customFormat="1" ht="12" x14ac:dyDescent="0.2">
      <c r="B119" s="29"/>
      <c r="C119" s="30" t="s">
        <v>216</v>
      </c>
      <c r="D119" s="30" t="s">
        <v>38</v>
      </c>
      <c r="E119" s="31" t="s">
        <v>217</v>
      </c>
      <c r="F119" s="47" t="s">
        <v>218</v>
      </c>
      <c r="G119" s="33" t="s">
        <v>30</v>
      </c>
      <c r="H119" s="34">
        <v>249.50200000000001</v>
      </c>
      <c r="I119" s="32" t="s">
        <v>0</v>
      </c>
      <c r="J119" s="53"/>
      <c r="K119" s="5"/>
      <c r="L119" s="35" t="s">
        <v>0</v>
      </c>
      <c r="M119" s="36" t="s">
        <v>3</v>
      </c>
      <c r="N119" s="37">
        <v>0</v>
      </c>
      <c r="O119" s="37">
        <f>N119*H119</f>
        <v>0</v>
      </c>
      <c r="P119" s="37">
        <v>2E-3</v>
      </c>
      <c r="Q119" s="37">
        <f>P119*H119</f>
        <v>0.499004</v>
      </c>
      <c r="R119" s="37">
        <v>0</v>
      </c>
      <c r="S119" s="38">
        <f>R119*H119</f>
        <v>0</v>
      </c>
      <c r="V119" s="6"/>
      <c r="W119" s="6"/>
      <c r="AQ119" s="39" t="s">
        <v>39</v>
      </c>
      <c r="AS119" s="39" t="s">
        <v>38</v>
      </c>
      <c r="AT119" s="39" t="s">
        <v>11</v>
      </c>
      <c r="AX119" s="40" t="s">
        <v>24</v>
      </c>
      <c r="BD119" s="27" t="e">
        <f>IF(M119="základní",#REF!,0)</f>
        <v>#REF!</v>
      </c>
      <c r="BE119" s="27">
        <f>IF(M119="snížená",#REF!,0)</f>
        <v>0</v>
      </c>
      <c r="BF119" s="27">
        <f>IF(M119="zákl. přenesená",#REF!,0)</f>
        <v>0</v>
      </c>
      <c r="BG119" s="27">
        <f>IF(M119="sníž. přenesená",#REF!,0)</f>
        <v>0</v>
      </c>
      <c r="BH119" s="27">
        <f>IF(M119="nulová",#REF!,0)</f>
        <v>0</v>
      </c>
      <c r="BI119" s="40" t="s">
        <v>10</v>
      </c>
      <c r="BJ119" s="27" t="e">
        <f>ROUND(#REF!*H119,2)</f>
        <v>#REF!</v>
      </c>
      <c r="BK119" s="40" t="s">
        <v>37</v>
      </c>
      <c r="BL119" s="39" t="s">
        <v>219</v>
      </c>
    </row>
    <row r="120" spans="2:64" s="2" customFormat="1" ht="123.75" x14ac:dyDescent="0.2">
      <c r="B120" s="5"/>
      <c r="D120" s="41"/>
      <c r="E120" s="40" t="s">
        <v>0</v>
      </c>
      <c r="F120" s="46" t="s">
        <v>311</v>
      </c>
      <c r="H120" s="42"/>
      <c r="K120" s="5"/>
      <c r="L120" s="43"/>
      <c r="M120" s="44"/>
      <c r="N120" s="44"/>
      <c r="O120" s="44"/>
      <c r="P120" s="44"/>
      <c r="Q120" s="44"/>
      <c r="R120" s="44"/>
      <c r="S120" s="45"/>
      <c r="V120" s="6"/>
      <c r="W120" s="6"/>
      <c r="AS120" s="40" t="s">
        <v>32</v>
      </c>
      <c r="AT120" s="40" t="s">
        <v>11</v>
      </c>
      <c r="AU120" s="2" t="s">
        <v>11</v>
      </c>
      <c r="AV120" s="2" t="s">
        <v>1</v>
      </c>
      <c r="AW120" s="2" t="s">
        <v>8</v>
      </c>
      <c r="AX120" s="40" t="s">
        <v>24</v>
      </c>
    </row>
    <row r="121" spans="2:64" s="2" customFormat="1" ht="12" x14ac:dyDescent="0.2">
      <c r="B121" s="29"/>
      <c r="C121" s="30" t="s">
        <v>220</v>
      </c>
      <c r="D121" s="30" t="s">
        <v>38</v>
      </c>
      <c r="E121" s="31" t="s">
        <v>221</v>
      </c>
      <c r="F121" s="47" t="s">
        <v>222</v>
      </c>
      <c r="G121" s="33" t="s">
        <v>30</v>
      </c>
      <c r="H121" s="34">
        <v>403.96699999999998</v>
      </c>
      <c r="I121" s="32" t="s">
        <v>31</v>
      </c>
      <c r="J121" s="53"/>
      <c r="K121" s="5"/>
      <c r="L121" s="35" t="s">
        <v>0</v>
      </c>
      <c r="M121" s="36" t="s">
        <v>3</v>
      </c>
      <c r="N121" s="37">
        <v>0</v>
      </c>
      <c r="O121" s="37">
        <f>N121*H121</f>
        <v>0</v>
      </c>
      <c r="P121" s="37">
        <v>3.0000000000000001E-3</v>
      </c>
      <c r="Q121" s="37">
        <f>P121*H121</f>
        <v>1.2119009999999999</v>
      </c>
      <c r="R121" s="37">
        <v>0</v>
      </c>
      <c r="S121" s="38">
        <f>R121*H121</f>
        <v>0</v>
      </c>
      <c r="V121" s="6"/>
      <c r="W121" s="6"/>
      <c r="AQ121" s="39" t="s">
        <v>39</v>
      </c>
      <c r="AS121" s="39" t="s">
        <v>38</v>
      </c>
      <c r="AT121" s="39" t="s">
        <v>11</v>
      </c>
      <c r="AX121" s="40" t="s">
        <v>24</v>
      </c>
      <c r="BD121" s="27" t="e">
        <f>IF(M121="základní",#REF!,0)</f>
        <v>#REF!</v>
      </c>
      <c r="BE121" s="27">
        <f>IF(M121="snížená",#REF!,0)</f>
        <v>0</v>
      </c>
      <c r="BF121" s="27">
        <f>IF(M121="zákl. přenesená",#REF!,0)</f>
        <v>0</v>
      </c>
      <c r="BG121" s="27">
        <f>IF(M121="sníž. přenesená",#REF!,0)</f>
        <v>0</v>
      </c>
      <c r="BH121" s="27">
        <f>IF(M121="nulová",#REF!,0)</f>
        <v>0</v>
      </c>
      <c r="BI121" s="40" t="s">
        <v>10</v>
      </c>
      <c r="BJ121" s="27" t="e">
        <f>ROUND(#REF!*H121,2)</f>
        <v>#REF!</v>
      </c>
      <c r="BK121" s="40" t="s">
        <v>37</v>
      </c>
      <c r="BL121" s="39" t="s">
        <v>223</v>
      </c>
    </row>
    <row r="122" spans="2:64" s="2" customFormat="1" ht="123.75" x14ac:dyDescent="0.2">
      <c r="B122" s="5"/>
      <c r="D122" s="41"/>
      <c r="E122" s="40" t="s">
        <v>0</v>
      </c>
      <c r="F122" s="46" t="s">
        <v>311</v>
      </c>
      <c r="H122" s="42"/>
      <c r="K122" s="5"/>
      <c r="L122" s="43"/>
      <c r="M122" s="44"/>
      <c r="N122" s="44"/>
      <c r="O122" s="44"/>
      <c r="P122" s="44"/>
      <c r="Q122" s="44"/>
      <c r="R122" s="44"/>
      <c r="S122" s="45"/>
      <c r="V122" s="6"/>
      <c r="W122" s="6"/>
      <c r="AS122" s="40" t="s">
        <v>32</v>
      </c>
      <c r="AT122" s="40" t="s">
        <v>11</v>
      </c>
      <c r="AU122" s="2" t="s">
        <v>11</v>
      </c>
      <c r="AV122" s="2" t="s">
        <v>1</v>
      </c>
      <c r="AW122" s="2" t="s">
        <v>8</v>
      </c>
      <c r="AX122" s="40" t="s">
        <v>24</v>
      </c>
    </row>
    <row r="123" spans="2:64" s="2" customFormat="1" ht="12" x14ac:dyDescent="0.2">
      <c r="B123" s="29"/>
      <c r="C123" s="30" t="s">
        <v>224</v>
      </c>
      <c r="D123" s="30" t="s">
        <v>38</v>
      </c>
      <c r="E123" s="31" t="s">
        <v>225</v>
      </c>
      <c r="F123" s="47" t="s">
        <v>226</v>
      </c>
      <c r="G123" s="33" t="s">
        <v>30</v>
      </c>
      <c r="H123" s="34">
        <v>2306.44</v>
      </c>
      <c r="I123" s="32" t="s">
        <v>31</v>
      </c>
      <c r="J123" s="53"/>
      <c r="K123" s="5"/>
      <c r="L123" s="35" t="s">
        <v>0</v>
      </c>
      <c r="M123" s="36" t="s">
        <v>3</v>
      </c>
      <c r="N123" s="37">
        <v>0</v>
      </c>
      <c r="O123" s="37">
        <f>N123*H123</f>
        <v>0</v>
      </c>
      <c r="P123" s="37">
        <v>4.4999999999999997E-3</v>
      </c>
      <c r="Q123" s="37">
        <f>P123*H123</f>
        <v>10.37898</v>
      </c>
      <c r="R123" s="37">
        <v>0</v>
      </c>
      <c r="S123" s="38">
        <f>R123*H123</f>
        <v>0</v>
      </c>
      <c r="V123" s="6"/>
      <c r="W123" s="6"/>
      <c r="AQ123" s="39" t="s">
        <v>39</v>
      </c>
      <c r="AS123" s="39" t="s">
        <v>38</v>
      </c>
      <c r="AT123" s="39" t="s">
        <v>11</v>
      </c>
      <c r="AX123" s="40" t="s">
        <v>24</v>
      </c>
      <c r="BD123" s="27" t="e">
        <f>IF(M123="základní",#REF!,0)</f>
        <v>#REF!</v>
      </c>
      <c r="BE123" s="27">
        <f>IF(M123="snížená",#REF!,0)</f>
        <v>0</v>
      </c>
      <c r="BF123" s="27">
        <f>IF(M123="zákl. přenesená",#REF!,0)</f>
        <v>0</v>
      </c>
      <c r="BG123" s="27">
        <f>IF(M123="sníž. přenesená",#REF!,0)</f>
        <v>0</v>
      </c>
      <c r="BH123" s="27">
        <f>IF(M123="nulová",#REF!,0)</f>
        <v>0</v>
      </c>
      <c r="BI123" s="40" t="s">
        <v>10</v>
      </c>
      <c r="BJ123" s="27" t="e">
        <f>ROUND(#REF!*H123,2)</f>
        <v>#REF!</v>
      </c>
      <c r="BK123" s="40" t="s">
        <v>37</v>
      </c>
      <c r="BL123" s="39" t="s">
        <v>227</v>
      </c>
    </row>
    <row r="124" spans="2:64" s="2" customFormat="1" ht="123.75" x14ac:dyDescent="0.2">
      <c r="B124" s="5"/>
      <c r="D124" s="41"/>
      <c r="E124" s="40" t="s">
        <v>0</v>
      </c>
      <c r="F124" s="46" t="s">
        <v>311</v>
      </c>
      <c r="H124" s="42"/>
      <c r="K124" s="5"/>
      <c r="L124" s="43"/>
      <c r="M124" s="44"/>
      <c r="N124" s="44"/>
      <c r="O124" s="44"/>
      <c r="P124" s="44"/>
      <c r="Q124" s="44"/>
      <c r="R124" s="44"/>
      <c r="S124" s="45"/>
      <c r="V124" s="6"/>
      <c r="W124" s="6"/>
      <c r="AS124" s="40" t="s">
        <v>32</v>
      </c>
      <c r="AT124" s="40" t="s">
        <v>11</v>
      </c>
      <c r="AU124" s="2" t="s">
        <v>11</v>
      </c>
      <c r="AV124" s="2" t="s">
        <v>1</v>
      </c>
      <c r="AW124" s="2" t="s">
        <v>8</v>
      </c>
      <c r="AX124" s="40" t="s">
        <v>24</v>
      </c>
    </row>
    <row r="125" spans="2:64" s="2" customFormat="1" ht="12" x14ac:dyDescent="0.2">
      <c r="B125" s="29"/>
      <c r="C125" s="30" t="s">
        <v>228</v>
      </c>
      <c r="D125" s="30" t="s">
        <v>38</v>
      </c>
      <c r="E125" s="31" t="s">
        <v>229</v>
      </c>
      <c r="F125" s="47" t="s">
        <v>226</v>
      </c>
      <c r="G125" s="33" t="s">
        <v>30</v>
      </c>
      <c r="H125" s="34">
        <v>39.932000000000002</v>
      </c>
      <c r="I125" s="32" t="s">
        <v>0</v>
      </c>
      <c r="J125" s="53"/>
      <c r="K125" s="5"/>
      <c r="L125" s="35" t="s">
        <v>0</v>
      </c>
      <c r="M125" s="36" t="s">
        <v>3</v>
      </c>
      <c r="N125" s="37">
        <v>0</v>
      </c>
      <c r="O125" s="37">
        <f>N125*H125</f>
        <v>0</v>
      </c>
      <c r="P125" s="37">
        <v>4.4999999999999997E-3</v>
      </c>
      <c r="Q125" s="37">
        <f>P125*H125</f>
        <v>0.17969399999999999</v>
      </c>
      <c r="R125" s="37">
        <v>0</v>
      </c>
      <c r="S125" s="38">
        <f>R125*H125</f>
        <v>0</v>
      </c>
      <c r="V125" s="6"/>
      <c r="W125" s="6"/>
      <c r="AQ125" s="39" t="s">
        <v>39</v>
      </c>
      <c r="AS125" s="39" t="s">
        <v>38</v>
      </c>
      <c r="AT125" s="39" t="s">
        <v>11</v>
      </c>
      <c r="AX125" s="40" t="s">
        <v>24</v>
      </c>
      <c r="BD125" s="27" t="e">
        <f>IF(M125="základní",#REF!,0)</f>
        <v>#REF!</v>
      </c>
      <c r="BE125" s="27">
        <f>IF(M125="snížená",#REF!,0)</f>
        <v>0</v>
      </c>
      <c r="BF125" s="27">
        <f>IF(M125="zákl. přenesená",#REF!,0)</f>
        <v>0</v>
      </c>
      <c r="BG125" s="27">
        <f>IF(M125="sníž. přenesená",#REF!,0)</f>
        <v>0</v>
      </c>
      <c r="BH125" s="27">
        <f>IF(M125="nulová",#REF!,0)</f>
        <v>0</v>
      </c>
      <c r="BI125" s="40" t="s">
        <v>10</v>
      </c>
      <c r="BJ125" s="27" t="e">
        <f>ROUND(#REF!*H125,2)</f>
        <v>#REF!</v>
      </c>
      <c r="BK125" s="40" t="s">
        <v>37</v>
      </c>
      <c r="BL125" s="39" t="s">
        <v>230</v>
      </c>
    </row>
    <row r="126" spans="2:64" s="2" customFormat="1" ht="123.75" x14ac:dyDescent="0.2">
      <c r="B126" s="5"/>
      <c r="D126" s="41"/>
      <c r="E126" s="40" t="s">
        <v>0</v>
      </c>
      <c r="F126" s="46" t="s">
        <v>311</v>
      </c>
      <c r="H126" s="42"/>
      <c r="K126" s="5"/>
      <c r="L126" s="43"/>
      <c r="M126" s="44"/>
      <c r="N126" s="44"/>
      <c r="O126" s="44"/>
      <c r="P126" s="44"/>
      <c r="Q126" s="44"/>
      <c r="R126" s="44"/>
      <c r="S126" s="45"/>
      <c r="V126" s="6"/>
      <c r="W126" s="6"/>
      <c r="AS126" s="40" t="s">
        <v>32</v>
      </c>
      <c r="AT126" s="40" t="s">
        <v>11</v>
      </c>
      <c r="AU126" s="2" t="s">
        <v>11</v>
      </c>
      <c r="AV126" s="2" t="s">
        <v>1</v>
      </c>
      <c r="AW126" s="2" t="s">
        <v>8</v>
      </c>
      <c r="AX126" s="40" t="s">
        <v>24</v>
      </c>
    </row>
    <row r="127" spans="2:64" s="2" customFormat="1" ht="12" x14ac:dyDescent="0.2">
      <c r="B127" s="29"/>
      <c r="C127" s="30" t="s">
        <v>231</v>
      </c>
      <c r="D127" s="30" t="s">
        <v>38</v>
      </c>
      <c r="E127" s="31" t="s">
        <v>200</v>
      </c>
      <c r="F127" s="32" t="s">
        <v>201</v>
      </c>
      <c r="G127" s="33" t="s">
        <v>36</v>
      </c>
      <c r="H127" s="34">
        <v>11.015000000000001</v>
      </c>
      <c r="I127" s="32" t="s">
        <v>31</v>
      </c>
      <c r="J127" s="53"/>
      <c r="K127" s="5"/>
      <c r="L127" s="35" t="s">
        <v>0</v>
      </c>
      <c r="M127" s="36" t="s">
        <v>3</v>
      </c>
      <c r="N127" s="37">
        <v>0</v>
      </c>
      <c r="O127" s="37">
        <f>N127*H127</f>
        <v>0</v>
      </c>
      <c r="P127" s="37">
        <v>2.5000000000000001E-2</v>
      </c>
      <c r="Q127" s="37">
        <f>P127*H127</f>
        <v>0.27537500000000004</v>
      </c>
      <c r="R127" s="37">
        <v>0</v>
      </c>
      <c r="S127" s="38">
        <f>R127*H127</f>
        <v>0</v>
      </c>
      <c r="V127" s="6"/>
      <c r="W127" s="6"/>
      <c r="AQ127" s="39" t="s">
        <v>39</v>
      </c>
      <c r="AS127" s="39" t="s">
        <v>38</v>
      </c>
      <c r="AT127" s="39" t="s">
        <v>11</v>
      </c>
      <c r="AX127" s="40" t="s">
        <v>24</v>
      </c>
      <c r="BD127" s="27" t="e">
        <f>IF(M127="základní",#REF!,0)</f>
        <v>#REF!</v>
      </c>
      <c r="BE127" s="27">
        <f>IF(M127="snížená",#REF!,0)</f>
        <v>0</v>
      </c>
      <c r="BF127" s="27">
        <f>IF(M127="zákl. přenesená",#REF!,0)</f>
        <v>0</v>
      </c>
      <c r="BG127" s="27">
        <f>IF(M127="sníž. přenesená",#REF!,0)</f>
        <v>0</v>
      </c>
      <c r="BH127" s="27">
        <f>IF(M127="nulová",#REF!,0)</f>
        <v>0</v>
      </c>
      <c r="BI127" s="40" t="s">
        <v>10</v>
      </c>
      <c r="BJ127" s="27" t="e">
        <f>ROUND(#REF!*H127,2)</f>
        <v>#REF!</v>
      </c>
      <c r="BK127" s="40" t="s">
        <v>37</v>
      </c>
      <c r="BL127" s="39" t="s">
        <v>232</v>
      </c>
    </row>
    <row r="128" spans="2:64" s="2" customFormat="1" ht="112.5" x14ac:dyDescent="0.2">
      <c r="B128" s="5"/>
      <c r="D128" s="41"/>
      <c r="E128" s="40" t="s">
        <v>0</v>
      </c>
      <c r="F128" s="46" t="s">
        <v>312</v>
      </c>
      <c r="H128" s="42"/>
      <c r="K128" s="5"/>
      <c r="L128" s="43"/>
      <c r="M128" s="44"/>
      <c r="N128" s="44"/>
      <c r="O128" s="44"/>
      <c r="P128" s="44"/>
      <c r="Q128" s="44"/>
      <c r="R128" s="44"/>
      <c r="S128" s="45"/>
      <c r="V128" s="6"/>
      <c r="W128" s="6"/>
      <c r="AS128" s="40" t="s">
        <v>32</v>
      </c>
      <c r="AT128" s="40" t="s">
        <v>11</v>
      </c>
      <c r="AU128" s="2" t="s">
        <v>11</v>
      </c>
      <c r="AV128" s="2" t="s">
        <v>1</v>
      </c>
      <c r="AW128" s="2" t="s">
        <v>8</v>
      </c>
      <c r="AX128" s="40" t="s">
        <v>24</v>
      </c>
    </row>
    <row r="129" spans="2:64" s="2" customFormat="1" ht="12" x14ac:dyDescent="0.2">
      <c r="B129" s="29"/>
      <c r="C129" s="30" t="s">
        <v>233</v>
      </c>
      <c r="D129" s="30" t="s">
        <v>38</v>
      </c>
      <c r="E129" s="31" t="s">
        <v>206</v>
      </c>
      <c r="F129" s="47" t="s">
        <v>207</v>
      </c>
      <c r="G129" s="33" t="s">
        <v>36</v>
      </c>
      <c r="H129" s="34">
        <v>38.662999999999997</v>
      </c>
      <c r="I129" s="32" t="s">
        <v>0</v>
      </c>
      <c r="J129" s="53"/>
      <c r="K129" s="5"/>
      <c r="L129" s="35" t="s">
        <v>0</v>
      </c>
      <c r="M129" s="36" t="s">
        <v>3</v>
      </c>
      <c r="N129" s="37">
        <v>0</v>
      </c>
      <c r="O129" s="37">
        <f>N129*H129</f>
        <v>0</v>
      </c>
      <c r="P129" s="37">
        <v>0.03</v>
      </c>
      <c r="Q129" s="37">
        <f>P129*H129</f>
        <v>1.1598899999999999</v>
      </c>
      <c r="R129" s="37">
        <v>0</v>
      </c>
      <c r="S129" s="38">
        <f>R129*H129</f>
        <v>0</v>
      </c>
      <c r="V129" s="6"/>
      <c r="W129" s="6"/>
      <c r="AQ129" s="39" t="s">
        <v>39</v>
      </c>
      <c r="AS129" s="39" t="s">
        <v>38</v>
      </c>
      <c r="AT129" s="39" t="s">
        <v>11</v>
      </c>
      <c r="AX129" s="40" t="s">
        <v>24</v>
      </c>
      <c r="BD129" s="27" t="e">
        <f>IF(M129="základní",#REF!,0)</f>
        <v>#REF!</v>
      </c>
      <c r="BE129" s="27">
        <f>IF(M129="snížená",#REF!,0)</f>
        <v>0</v>
      </c>
      <c r="BF129" s="27">
        <f>IF(M129="zákl. přenesená",#REF!,0)</f>
        <v>0</v>
      </c>
      <c r="BG129" s="27">
        <f>IF(M129="sníž. přenesená",#REF!,0)</f>
        <v>0</v>
      </c>
      <c r="BH129" s="27">
        <f>IF(M129="nulová",#REF!,0)</f>
        <v>0</v>
      </c>
      <c r="BI129" s="40" t="s">
        <v>10</v>
      </c>
      <c r="BJ129" s="27" t="e">
        <f>ROUND(#REF!*H129,2)</f>
        <v>#REF!</v>
      </c>
      <c r="BK129" s="40" t="s">
        <v>37</v>
      </c>
      <c r="BL129" s="39" t="s">
        <v>234</v>
      </c>
    </row>
    <row r="130" spans="2:64" s="2" customFormat="1" ht="112.5" x14ac:dyDescent="0.2">
      <c r="B130" s="5"/>
      <c r="D130" s="41"/>
      <c r="E130" s="40" t="s">
        <v>0</v>
      </c>
      <c r="F130" s="46" t="s">
        <v>312</v>
      </c>
      <c r="H130" s="42"/>
      <c r="K130" s="5"/>
      <c r="L130" s="43"/>
      <c r="M130" s="44"/>
      <c r="N130" s="44"/>
      <c r="O130" s="44"/>
      <c r="P130" s="44"/>
      <c r="Q130" s="44"/>
      <c r="R130" s="44"/>
      <c r="S130" s="45"/>
      <c r="V130" s="6"/>
      <c r="W130" s="6"/>
      <c r="AS130" s="40" t="s">
        <v>32</v>
      </c>
      <c r="AT130" s="40" t="s">
        <v>11</v>
      </c>
      <c r="AU130" s="2" t="s">
        <v>11</v>
      </c>
      <c r="AV130" s="2" t="s">
        <v>1</v>
      </c>
      <c r="AW130" s="2" t="s">
        <v>8</v>
      </c>
      <c r="AX130" s="40" t="s">
        <v>24</v>
      </c>
    </row>
    <row r="131" spans="2:64" s="2" customFormat="1" ht="12" x14ac:dyDescent="0.2">
      <c r="B131" s="29"/>
      <c r="C131" s="30" t="s">
        <v>235</v>
      </c>
      <c r="D131" s="30" t="s">
        <v>38</v>
      </c>
      <c r="E131" s="31" t="s">
        <v>236</v>
      </c>
      <c r="F131" s="47" t="s">
        <v>237</v>
      </c>
      <c r="G131" s="33" t="s">
        <v>34</v>
      </c>
      <c r="H131" s="34">
        <v>9.5909999999999993</v>
      </c>
      <c r="I131" s="32" t="s">
        <v>0</v>
      </c>
      <c r="J131" s="53"/>
      <c r="K131" s="5"/>
      <c r="L131" s="35" t="s">
        <v>0</v>
      </c>
      <c r="M131" s="36" t="s">
        <v>3</v>
      </c>
      <c r="N131" s="37">
        <v>0</v>
      </c>
      <c r="O131" s="37">
        <f>N131*H131</f>
        <v>0</v>
      </c>
      <c r="P131" s="37">
        <v>4.0000000000000002E-4</v>
      </c>
      <c r="Q131" s="37">
        <f>P131*H131</f>
        <v>3.8363999999999998E-3</v>
      </c>
      <c r="R131" s="37">
        <v>0</v>
      </c>
      <c r="S131" s="38">
        <f>R131*H131</f>
        <v>0</v>
      </c>
      <c r="V131" s="6"/>
      <c r="W131" s="6"/>
      <c r="AQ131" s="39" t="s">
        <v>39</v>
      </c>
      <c r="AS131" s="39" t="s">
        <v>38</v>
      </c>
      <c r="AT131" s="39" t="s">
        <v>11</v>
      </c>
      <c r="AX131" s="40" t="s">
        <v>24</v>
      </c>
      <c r="BD131" s="27" t="e">
        <f>IF(M131="základní",#REF!,0)</f>
        <v>#REF!</v>
      </c>
      <c r="BE131" s="27">
        <f>IF(M131="snížená",#REF!,0)</f>
        <v>0</v>
      </c>
      <c r="BF131" s="27">
        <f>IF(M131="zákl. přenesená",#REF!,0)</f>
        <v>0</v>
      </c>
      <c r="BG131" s="27">
        <f>IF(M131="sníž. přenesená",#REF!,0)</f>
        <v>0</v>
      </c>
      <c r="BH131" s="27">
        <f>IF(M131="nulová",#REF!,0)</f>
        <v>0</v>
      </c>
      <c r="BI131" s="40" t="s">
        <v>10</v>
      </c>
      <c r="BJ131" s="27" t="e">
        <f>ROUND(#REF!*H131,2)</f>
        <v>#REF!</v>
      </c>
      <c r="BK131" s="40" t="s">
        <v>37</v>
      </c>
      <c r="BL131" s="39" t="s">
        <v>238</v>
      </c>
    </row>
    <row r="132" spans="2:64" s="2" customFormat="1" ht="123.75" x14ac:dyDescent="0.2">
      <c r="B132" s="5"/>
      <c r="D132" s="41"/>
      <c r="E132" s="40" t="s">
        <v>0</v>
      </c>
      <c r="F132" s="46" t="s">
        <v>313</v>
      </c>
      <c r="H132" s="42"/>
      <c r="K132" s="5"/>
      <c r="L132" s="43"/>
      <c r="M132" s="44"/>
      <c r="N132" s="44"/>
      <c r="O132" s="44"/>
      <c r="P132" s="44"/>
      <c r="Q132" s="44"/>
      <c r="R132" s="44"/>
      <c r="S132" s="45"/>
      <c r="V132" s="6"/>
      <c r="W132" s="6"/>
      <c r="AS132" s="40" t="s">
        <v>32</v>
      </c>
      <c r="AT132" s="40" t="s">
        <v>11</v>
      </c>
      <c r="AU132" s="2" t="s">
        <v>11</v>
      </c>
      <c r="AV132" s="2" t="s">
        <v>1</v>
      </c>
      <c r="AW132" s="2" t="s">
        <v>10</v>
      </c>
      <c r="AX132" s="40" t="s">
        <v>24</v>
      </c>
    </row>
    <row r="133" spans="2:64" s="17" customFormat="1" ht="12.75" x14ac:dyDescent="0.2">
      <c r="B133" s="18"/>
      <c r="D133" s="19" t="s">
        <v>7</v>
      </c>
      <c r="E133" s="28" t="s">
        <v>239</v>
      </c>
      <c r="F133" s="28" t="s">
        <v>240</v>
      </c>
      <c r="K133" s="18"/>
      <c r="L133" s="21"/>
      <c r="M133" s="22"/>
      <c r="N133" s="22"/>
      <c r="O133" s="23">
        <f>SUM(O134:O137)</f>
        <v>0</v>
      </c>
      <c r="P133" s="22"/>
      <c r="Q133" s="23">
        <f>SUM(Q134:Q137)</f>
        <v>0.146784</v>
      </c>
      <c r="R133" s="22"/>
      <c r="S133" s="24">
        <f>SUM(S134:S137)</f>
        <v>0</v>
      </c>
      <c r="V133" s="25"/>
      <c r="W133" s="25"/>
      <c r="AQ133" s="19" t="s">
        <v>11</v>
      </c>
      <c r="AS133" s="26" t="s">
        <v>7</v>
      </c>
      <c r="AT133" s="26" t="s">
        <v>10</v>
      </c>
      <c r="AX133" s="19" t="s">
        <v>24</v>
      </c>
      <c r="BJ133" s="27" t="e">
        <f>SUM(BJ134:BJ137)</f>
        <v>#REF!</v>
      </c>
    </row>
    <row r="134" spans="2:64" s="2" customFormat="1" ht="12" x14ac:dyDescent="0.2">
      <c r="B134" s="29"/>
      <c r="C134" s="30" t="s">
        <v>241</v>
      </c>
      <c r="D134" s="30" t="s">
        <v>38</v>
      </c>
      <c r="E134" s="31" t="s">
        <v>242</v>
      </c>
      <c r="F134" s="32" t="s">
        <v>243</v>
      </c>
      <c r="G134" s="33" t="s">
        <v>30</v>
      </c>
      <c r="H134" s="34">
        <v>9.1739999999999995</v>
      </c>
      <c r="I134" s="32" t="s">
        <v>0</v>
      </c>
      <c r="J134" s="53"/>
      <c r="K134" s="5"/>
      <c r="L134" s="35" t="s">
        <v>0</v>
      </c>
      <c r="M134" s="36" t="s">
        <v>3</v>
      </c>
      <c r="N134" s="37">
        <v>0</v>
      </c>
      <c r="O134" s="37">
        <f>N134*H134</f>
        <v>0</v>
      </c>
      <c r="P134" s="37">
        <v>8.0000000000000002E-3</v>
      </c>
      <c r="Q134" s="37">
        <f>P134*H134</f>
        <v>7.3391999999999999E-2</v>
      </c>
      <c r="R134" s="37">
        <v>0</v>
      </c>
      <c r="S134" s="38">
        <f>R134*H134</f>
        <v>0</v>
      </c>
      <c r="V134" s="6"/>
      <c r="W134" s="6"/>
      <c r="AQ134" s="39" t="s">
        <v>39</v>
      </c>
      <c r="AS134" s="39" t="s">
        <v>38</v>
      </c>
      <c r="AT134" s="39" t="s">
        <v>11</v>
      </c>
      <c r="AX134" s="40" t="s">
        <v>24</v>
      </c>
      <c r="BD134" s="27" t="e">
        <f>IF(M134="základní",#REF!,0)</f>
        <v>#REF!</v>
      </c>
      <c r="BE134" s="27">
        <f>IF(M134="snížená",#REF!,0)</f>
        <v>0</v>
      </c>
      <c r="BF134" s="27">
        <f>IF(M134="zákl. přenesená",#REF!,0)</f>
        <v>0</v>
      </c>
      <c r="BG134" s="27">
        <f>IF(M134="sníž. přenesená",#REF!,0)</f>
        <v>0</v>
      </c>
      <c r="BH134" s="27">
        <f>IF(M134="nulová",#REF!,0)</f>
        <v>0</v>
      </c>
      <c r="BI134" s="40" t="s">
        <v>10</v>
      </c>
      <c r="BJ134" s="27" t="e">
        <f>ROUND(#REF!*H134,2)</f>
        <v>#REF!</v>
      </c>
      <c r="BK134" s="40" t="s">
        <v>37</v>
      </c>
      <c r="BL134" s="39" t="s">
        <v>244</v>
      </c>
    </row>
    <row r="135" spans="2:64" s="2" customFormat="1" ht="123.75" x14ac:dyDescent="0.2">
      <c r="B135" s="5"/>
      <c r="D135" s="41"/>
      <c r="E135" s="40" t="s">
        <v>0</v>
      </c>
      <c r="F135" s="46" t="s">
        <v>313</v>
      </c>
      <c r="H135" s="42"/>
      <c r="K135" s="5"/>
      <c r="L135" s="43"/>
      <c r="M135" s="44"/>
      <c r="N135" s="44"/>
      <c r="O135" s="44"/>
      <c r="P135" s="44"/>
      <c r="Q135" s="44"/>
      <c r="R135" s="44"/>
      <c r="S135" s="45"/>
      <c r="V135" s="6"/>
      <c r="W135" s="6"/>
      <c r="AS135" s="40" t="s">
        <v>32</v>
      </c>
      <c r="AT135" s="40" t="s">
        <v>11</v>
      </c>
      <c r="AU135" s="2" t="s">
        <v>11</v>
      </c>
      <c r="AV135" s="2" t="s">
        <v>1</v>
      </c>
      <c r="AW135" s="2" t="s">
        <v>10</v>
      </c>
      <c r="AX135" s="40" t="s">
        <v>24</v>
      </c>
    </row>
    <row r="136" spans="2:64" s="2" customFormat="1" ht="12" x14ac:dyDescent="0.2">
      <c r="B136" s="29"/>
      <c r="C136" s="30" t="s">
        <v>245</v>
      </c>
      <c r="D136" s="30" t="s">
        <v>38</v>
      </c>
      <c r="E136" s="31" t="s">
        <v>246</v>
      </c>
      <c r="F136" s="32" t="s">
        <v>247</v>
      </c>
      <c r="G136" s="33" t="s">
        <v>30</v>
      </c>
      <c r="H136" s="34">
        <v>9.1739999999999995</v>
      </c>
      <c r="I136" s="32" t="s">
        <v>0</v>
      </c>
      <c r="J136" s="53"/>
      <c r="K136" s="5"/>
      <c r="L136" s="35" t="s">
        <v>0</v>
      </c>
      <c r="M136" s="36" t="s">
        <v>3</v>
      </c>
      <c r="N136" s="37">
        <v>0</v>
      </c>
      <c r="O136" s="37">
        <f>N136*H136</f>
        <v>0</v>
      </c>
      <c r="P136" s="37">
        <v>8.0000000000000002E-3</v>
      </c>
      <c r="Q136" s="37">
        <f>P136*H136</f>
        <v>7.3391999999999999E-2</v>
      </c>
      <c r="R136" s="37">
        <v>0</v>
      </c>
      <c r="S136" s="38">
        <f>R136*H136</f>
        <v>0</v>
      </c>
      <c r="V136" s="6"/>
      <c r="W136" s="6"/>
      <c r="AQ136" s="39" t="s">
        <v>39</v>
      </c>
      <c r="AS136" s="39" t="s">
        <v>38</v>
      </c>
      <c r="AT136" s="39" t="s">
        <v>11</v>
      </c>
      <c r="AX136" s="40" t="s">
        <v>24</v>
      </c>
      <c r="BD136" s="27" t="e">
        <f>IF(M136="základní",#REF!,0)</f>
        <v>#REF!</v>
      </c>
      <c r="BE136" s="27">
        <f>IF(M136="snížená",#REF!,0)</f>
        <v>0</v>
      </c>
      <c r="BF136" s="27">
        <f>IF(M136="zákl. přenesená",#REF!,0)</f>
        <v>0</v>
      </c>
      <c r="BG136" s="27">
        <f>IF(M136="sníž. přenesená",#REF!,0)</f>
        <v>0</v>
      </c>
      <c r="BH136" s="27">
        <f>IF(M136="nulová",#REF!,0)</f>
        <v>0</v>
      </c>
      <c r="BI136" s="40" t="s">
        <v>10</v>
      </c>
      <c r="BJ136" s="27" t="e">
        <f>ROUND(#REF!*H136,2)</f>
        <v>#REF!</v>
      </c>
      <c r="BK136" s="40" t="s">
        <v>37</v>
      </c>
      <c r="BL136" s="39" t="s">
        <v>248</v>
      </c>
    </row>
    <row r="137" spans="2:64" s="2" customFormat="1" ht="123.75" x14ac:dyDescent="0.2">
      <c r="B137" s="5"/>
      <c r="D137" s="41"/>
      <c r="E137" s="40" t="s">
        <v>0</v>
      </c>
      <c r="F137" s="46" t="s">
        <v>313</v>
      </c>
      <c r="H137" s="42"/>
      <c r="K137" s="5"/>
      <c r="L137" s="43"/>
      <c r="M137" s="44"/>
      <c r="N137" s="44"/>
      <c r="O137" s="44"/>
      <c r="P137" s="44"/>
      <c r="Q137" s="44"/>
      <c r="R137" s="44"/>
      <c r="S137" s="45"/>
      <c r="V137" s="6"/>
      <c r="W137" s="6"/>
      <c r="AS137" s="40" t="s">
        <v>32</v>
      </c>
      <c r="AT137" s="40" t="s">
        <v>11</v>
      </c>
      <c r="AU137" s="2" t="s">
        <v>11</v>
      </c>
      <c r="AV137" s="2" t="s">
        <v>1</v>
      </c>
      <c r="AW137" s="2" t="s">
        <v>10</v>
      </c>
      <c r="AX137" s="40" t="s">
        <v>24</v>
      </c>
    </row>
    <row r="138" spans="2:64" s="17" customFormat="1" ht="12.75" x14ac:dyDescent="0.2">
      <c r="B138" s="18"/>
      <c r="D138" s="19" t="s">
        <v>7</v>
      </c>
      <c r="E138" s="28" t="s">
        <v>249</v>
      </c>
      <c r="F138" s="28" t="s">
        <v>250</v>
      </c>
      <c r="K138" s="18"/>
      <c r="L138" s="21"/>
      <c r="M138" s="22"/>
      <c r="N138" s="22"/>
      <c r="O138" s="23" t="e">
        <f>SUM(#REF!)</f>
        <v>#REF!</v>
      </c>
      <c r="P138" s="22"/>
      <c r="Q138" s="23" t="e">
        <f>SUM(#REF!)</f>
        <v>#REF!</v>
      </c>
      <c r="R138" s="22"/>
      <c r="S138" s="24" t="e">
        <f>SUM(#REF!)</f>
        <v>#REF!</v>
      </c>
      <c r="V138" s="25"/>
      <c r="W138" s="25"/>
      <c r="AQ138" s="19" t="s">
        <v>11</v>
      </c>
      <c r="AS138" s="26" t="s">
        <v>7</v>
      </c>
      <c r="AT138" s="26" t="s">
        <v>10</v>
      </c>
      <c r="AX138" s="19" t="s">
        <v>24</v>
      </c>
      <c r="BJ138" s="27" t="e">
        <f>SUM(#REF!)</f>
        <v>#REF!</v>
      </c>
    </row>
    <row r="139" spans="2:64" s="17" customFormat="1" ht="12.75" x14ac:dyDescent="0.2">
      <c r="B139" s="18"/>
      <c r="D139" s="19" t="s">
        <v>7</v>
      </c>
      <c r="E139" s="28" t="s">
        <v>251</v>
      </c>
      <c r="F139" s="28" t="s">
        <v>252</v>
      </c>
      <c r="K139" s="18"/>
      <c r="L139" s="21"/>
      <c r="M139" s="22"/>
      <c r="N139" s="22"/>
      <c r="O139" s="23" t="e">
        <f>SUM(#REF!)</f>
        <v>#REF!</v>
      </c>
      <c r="P139" s="22"/>
      <c r="Q139" s="23" t="e">
        <f>SUM(#REF!)</f>
        <v>#REF!</v>
      </c>
      <c r="R139" s="22"/>
      <c r="S139" s="24" t="e">
        <f>SUM(#REF!)</f>
        <v>#REF!</v>
      </c>
      <c r="V139" s="25"/>
      <c r="W139" s="25"/>
      <c r="AQ139" s="19" t="s">
        <v>11</v>
      </c>
      <c r="AS139" s="26" t="s">
        <v>7</v>
      </c>
      <c r="AT139" s="26" t="s">
        <v>10</v>
      </c>
      <c r="AX139" s="19" t="s">
        <v>24</v>
      </c>
      <c r="BJ139" s="27" t="e">
        <f>SUM(#REF!)</f>
        <v>#REF!</v>
      </c>
    </row>
    <row r="140" spans="2:64" s="17" customFormat="1" ht="12.75" x14ac:dyDescent="0.2">
      <c r="B140" s="18"/>
      <c r="D140" s="19" t="s">
        <v>7</v>
      </c>
      <c r="E140" s="28" t="s">
        <v>253</v>
      </c>
      <c r="F140" s="28" t="s">
        <v>254</v>
      </c>
      <c r="K140" s="18"/>
      <c r="L140" s="21"/>
      <c r="M140" s="22"/>
      <c r="N140" s="22"/>
      <c r="O140" s="23">
        <f>SUM(O141:O151)</f>
        <v>97.610295000000008</v>
      </c>
      <c r="P140" s="22"/>
      <c r="Q140" s="23">
        <f>SUM(Q141:Q151)</f>
        <v>3.6302594800000008</v>
      </c>
      <c r="R140" s="22"/>
      <c r="S140" s="24">
        <f>SUM(S141:S151)</f>
        <v>0</v>
      </c>
      <c r="V140" s="25"/>
      <c r="W140" s="25"/>
      <c r="AQ140" s="19" t="s">
        <v>11</v>
      </c>
      <c r="AS140" s="26" t="s">
        <v>7</v>
      </c>
      <c r="AT140" s="26" t="s">
        <v>10</v>
      </c>
      <c r="AX140" s="19" t="s">
        <v>24</v>
      </c>
      <c r="BJ140" s="27" t="e">
        <f>SUM(BJ141:BJ151)</f>
        <v>#REF!</v>
      </c>
    </row>
    <row r="141" spans="2:64" s="2" customFormat="1" ht="24" x14ac:dyDescent="0.2">
      <c r="B141" s="29"/>
      <c r="C141" s="30" t="s">
        <v>255</v>
      </c>
      <c r="D141" s="30" t="s">
        <v>27</v>
      </c>
      <c r="E141" s="31" t="s">
        <v>256</v>
      </c>
      <c r="F141" s="32" t="s">
        <v>257</v>
      </c>
      <c r="G141" s="33" t="s">
        <v>30</v>
      </c>
      <c r="H141" s="34">
        <v>84.683000000000007</v>
      </c>
      <c r="I141" s="32" t="s">
        <v>31</v>
      </c>
      <c r="J141" s="53"/>
      <c r="K141" s="5"/>
      <c r="L141" s="35" t="s">
        <v>0</v>
      </c>
      <c r="M141" s="36" t="s">
        <v>3</v>
      </c>
      <c r="N141" s="37">
        <v>1.115</v>
      </c>
      <c r="O141" s="37">
        <f>N141*H141</f>
        <v>94.421545000000009</v>
      </c>
      <c r="P141" s="37">
        <v>2.2000000000000001E-4</v>
      </c>
      <c r="Q141" s="37">
        <f>P141*H141</f>
        <v>1.8630260000000003E-2</v>
      </c>
      <c r="R141" s="37">
        <v>0</v>
      </c>
      <c r="S141" s="38">
        <f>R141*H141</f>
        <v>0</v>
      </c>
      <c r="V141" s="6"/>
      <c r="W141" s="6"/>
      <c r="AQ141" s="39" t="s">
        <v>37</v>
      </c>
      <c r="AS141" s="39" t="s">
        <v>27</v>
      </c>
      <c r="AT141" s="39" t="s">
        <v>11</v>
      </c>
      <c r="AX141" s="40" t="s">
        <v>24</v>
      </c>
      <c r="BD141" s="27" t="e">
        <f>IF(M141="základní",#REF!,0)</f>
        <v>#REF!</v>
      </c>
      <c r="BE141" s="27">
        <f>IF(M141="snížená",#REF!,0)</f>
        <v>0</v>
      </c>
      <c r="BF141" s="27">
        <f>IF(M141="zákl. přenesená",#REF!,0)</f>
        <v>0</v>
      </c>
      <c r="BG141" s="27">
        <f>IF(M141="sníž. přenesená",#REF!,0)</f>
        <v>0</v>
      </c>
      <c r="BH141" s="27">
        <f>IF(M141="nulová",#REF!,0)</f>
        <v>0</v>
      </c>
      <c r="BI141" s="40" t="s">
        <v>10</v>
      </c>
      <c r="BJ141" s="27" t="e">
        <f>ROUND(#REF!*H141,2)</f>
        <v>#REF!</v>
      </c>
      <c r="BK141" s="40" t="s">
        <v>37</v>
      </c>
      <c r="BL141" s="39" t="s">
        <v>258</v>
      </c>
    </row>
    <row r="142" spans="2:64" s="2" customFormat="1" ht="157.5" x14ac:dyDescent="0.2">
      <c r="B142" s="5"/>
      <c r="D142" s="41"/>
      <c r="E142" s="40" t="s">
        <v>0</v>
      </c>
      <c r="F142" s="46" t="s">
        <v>314</v>
      </c>
      <c r="H142" s="40" t="s">
        <v>0</v>
      </c>
      <c r="K142" s="5"/>
      <c r="L142" s="43"/>
      <c r="M142" s="44"/>
      <c r="N142" s="44"/>
      <c r="O142" s="44"/>
      <c r="P142" s="44"/>
      <c r="Q142" s="44"/>
      <c r="R142" s="44"/>
      <c r="S142" s="45"/>
      <c r="V142" s="6"/>
      <c r="W142" s="6"/>
      <c r="AS142" s="40" t="s">
        <v>32</v>
      </c>
      <c r="AT142" s="40" t="s">
        <v>11</v>
      </c>
      <c r="AU142" s="2" t="s">
        <v>10</v>
      </c>
      <c r="AV142" s="2" t="s">
        <v>1</v>
      </c>
      <c r="AW142" s="2" t="s">
        <v>8</v>
      </c>
      <c r="AX142" s="40" t="s">
        <v>24</v>
      </c>
    </row>
    <row r="143" spans="2:64" s="2" customFormat="1" ht="12" x14ac:dyDescent="0.2">
      <c r="B143" s="29"/>
      <c r="C143" s="30" t="s">
        <v>259</v>
      </c>
      <c r="D143" s="30" t="s">
        <v>38</v>
      </c>
      <c r="E143" s="31" t="s">
        <v>335</v>
      </c>
      <c r="F143" s="32" t="s">
        <v>336</v>
      </c>
      <c r="G143" s="33" t="s">
        <v>42</v>
      </c>
      <c r="H143" s="34">
        <v>4462.8500000000004</v>
      </c>
      <c r="I143" s="32" t="s">
        <v>0</v>
      </c>
      <c r="J143" s="53"/>
      <c r="K143" s="5"/>
      <c r="L143" s="35" t="s">
        <v>0</v>
      </c>
      <c r="M143" s="36" t="s">
        <v>3</v>
      </c>
      <c r="N143" s="37">
        <v>0</v>
      </c>
      <c r="O143" s="37">
        <f>N143*H143</f>
        <v>0</v>
      </c>
      <c r="P143" s="37">
        <v>7.5000000000000002E-4</v>
      </c>
      <c r="Q143" s="37">
        <f>P143*H143</f>
        <v>3.3471375000000005</v>
      </c>
      <c r="R143" s="37">
        <v>0</v>
      </c>
      <c r="S143" s="38">
        <f>R143*H143</f>
        <v>0</v>
      </c>
      <c r="V143" s="6"/>
      <c r="W143" s="6"/>
      <c r="AQ143" s="39" t="s">
        <v>39</v>
      </c>
      <c r="AS143" s="39" t="s">
        <v>38</v>
      </c>
      <c r="AT143" s="39" t="s">
        <v>11</v>
      </c>
      <c r="AX143" s="40" t="s">
        <v>24</v>
      </c>
      <c r="BD143" s="27" t="e">
        <f>IF(M143="základní",#REF!,0)</f>
        <v>#REF!</v>
      </c>
      <c r="BE143" s="27">
        <f>IF(M143="snížená",#REF!,0)</f>
        <v>0</v>
      </c>
      <c r="BF143" s="27">
        <f>IF(M143="zákl. přenesená",#REF!,0)</f>
        <v>0</v>
      </c>
      <c r="BG143" s="27">
        <f>IF(M143="sníž. přenesená",#REF!,0)</f>
        <v>0</v>
      </c>
      <c r="BH143" s="27">
        <f>IF(M143="nulová",#REF!,0)</f>
        <v>0</v>
      </c>
      <c r="BI143" s="40" t="s">
        <v>10</v>
      </c>
      <c r="BJ143" s="27" t="e">
        <f>ROUND(#REF!*H143,2)</f>
        <v>#REF!</v>
      </c>
      <c r="BK143" s="40" t="s">
        <v>37</v>
      </c>
      <c r="BL143" s="39" t="s">
        <v>260</v>
      </c>
    </row>
    <row r="144" spans="2:64" s="2" customFormat="1" ht="67.5" x14ac:dyDescent="0.2">
      <c r="B144" s="5"/>
      <c r="D144" s="41"/>
      <c r="E144" s="40" t="s">
        <v>0</v>
      </c>
      <c r="F144" s="46" t="s">
        <v>315</v>
      </c>
      <c r="H144" s="42"/>
      <c r="K144" s="5"/>
      <c r="L144" s="43"/>
      <c r="M144" s="44"/>
      <c r="N144" s="44"/>
      <c r="O144" s="44"/>
      <c r="P144" s="44"/>
      <c r="Q144" s="44"/>
      <c r="R144" s="44"/>
      <c r="S144" s="45"/>
      <c r="V144" s="6"/>
      <c r="W144" s="6"/>
      <c r="AS144" s="40" t="s">
        <v>32</v>
      </c>
      <c r="AT144" s="40" t="s">
        <v>11</v>
      </c>
      <c r="AU144" s="2" t="s">
        <v>11</v>
      </c>
      <c r="AV144" s="2" t="s">
        <v>1</v>
      </c>
      <c r="AW144" s="2" t="s">
        <v>8</v>
      </c>
      <c r="AX144" s="40" t="s">
        <v>24</v>
      </c>
    </row>
    <row r="145" spans="2:64" s="2" customFormat="1" ht="24" x14ac:dyDescent="0.2">
      <c r="B145" s="29"/>
      <c r="C145" s="30" t="s">
        <v>261</v>
      </c>
      <c r="D145" s="30" t="s">
        <v>27</v>
      </c>
      <c r="E145" s="31" t="s">
        <v>262</v>
      </c>
      <c r="F145" s="32" t="s">
        <v>263</v>
      </c>
      <c r="G145" s="33" t="s">
        <v>30</v>
      </c>
      <c r="H145" s="34">
        <v>2.5510000000000002</v>
      </c>
      <c r="I145" s="32" t="s">
        <v>31</v>
      </c>
      <c r="J145" s="53"/>
      <c r="K145" s="5"/>
      <c r="L145" s="35" t="s">
        <v>0</v>
      </c>
      <c r="M145" s="36" t="s">
        <v>3</v>
      </c>
      <c r="N145" s="37">
        <v>1.25</v>
      </c>
      <c r="O145" s="37">
        <f>N145*H145</f>
        <v>3.1887500000000002</v>
      </c>
      <c r="P145" s="37">
        <v>3.2000000000000003E-4</v>
      </c>
      <c r="Q145" s="37">
        <f>P145*H145</f>
        <v>8.1632000000000015E-4</v>
      </c>
      <c r="R145" s="37">
        <v>0</v>
      </c>
      <c r="S145" s="38">
        <f>R145*H145</f>
        <v>0</v>
      </c>
      <c r="V145" s="6"/>
      <c r="W145" s="6"/>
      <c r="AQ145" s="39" t="s">
        <v>37</v>
      </c>
      <c r="AS145" s="39" t="s">
        <v>27</v>
      </c>
      <c r="AT145" s="39" t="s">
        <v>11</v>
      </c>
      <c r="AX145" s="40" t="s">
        <v>24</v>
      </c>
      <c r="BD145" s="27" t="e">
        <f>IF(M145="základní",#REF!,0)</f>
        <v>#REF!</v>
      </c>
      <c r="BE145" s="27">
        <f>IF(M145="snížená",#REF!,0)</f>
        <v>0</v>
      </c>
      <c r="BF145" s="27">
        <f>IF(M145="zákl. přenesená",#REF!,0)</f>
        <v>0</v>
      </c>
      <c r="BG145" s="27">
        <f>IF(M145="sníž. přenesená",#REF!,0)</f>
        <v>0</v>
      </c>
      <c r="BH145" s="27">
        <f>IF(M145="nulová",#REF!,0)</f>
        <v>0</v>
      </c>
      <c r="BI145" s="40" t="s">
        <v>10</v>
      </c>
      <c r="BJ145" s="27" t="e">
        <f>ROUND(#REF!*H145,2)</f>
        <v>#REF!</v>
      </c>
      <c r="BK145" s="40" t="s">
        <v>37</v>
      </c>
      <c r="BL145" s="39" t="s">
        <v>264</v>
      </c>
    </row>
    <row r="146" spans="2:64" s="2" customFormat="1" ht="157.5" x14ac:dyDescent="0.2">
      <c r="B146" s="5"/>
      <c r="D146" s="41"/>
      <c r="E146" s="40" t="s">
        <v>0</v>
      </c>
      <c r="F146" s="46" t="s">
        <v>314</v>
      </c>
      <c r="H146" s="42"/>
      <c r="K146" s="5"/>
      <c r="L146" s="43"/>
      <c r="M146" s="44"/>
      <c r="N146" s="44"/>
      <c r="O146" s="44"/>
      <c r="P146" s="44"/>
      <c r="Q146" s="44"/>
      <c r="R146" s="44"/>
      <c r="S146" s="45"/>
      <c r="V146" s="6"/>
      <c r="W146" s="6"/>
      <c r="AS146" s="40" t="s">
        <v>32</v>
      </c>
      <c r="AT146" s="40" t="s">
        <v>11</v>
      </c>
      <c r="AU146" s="2" t="s">
        <v>11</v>
      </c>
      <c r="AV146" s="2" t="s">
        <v>1</v>
      </c>
      <c r="AW146" s="2" t="s">
        <v>8</v>
      </c>
      <c r="AX146" s="40" t="s">
        <v>24</v>
      </c>
    </row>
    <row r="147" spans="2:64" s="2" customFormat="1" ht="19.5" customHeight="1" x14ac:dyDescent="0.2">
      <c r="B147" s="29"/>
      <c r="C147" s="31" t="s">
        <v>265</v>
      </c>
      <c r="D147" s="31" t="s">
        <v>38</v>
      </c>
      <c r="E147" s="31" t="s">
        <v>338</v>
      </c>
      <c r="F147" s="31" t="s">
        <v>339</v>
      </c>
      <c r="G147" s="31" t="s">
        <v>42</v>
      </c>
      <c r="H147" s="31">
        <v>316.14999999999998</v>
      </c>
      <c r="I147" s="32" t="s">
        <v>0</v>
      </c>
      <c r="J147" s="53"/>
      <c r="K147" s="5"/>
      <c r="L147" s="35" t="s">
        <v>0</v>
      </c>
      <c r="M147" s="36" t="s">
        <v>3</v>
      </c>
      <c r="N147" s="37">
        <v>0</v>
      </c>
      <c r="O147" s="37">
        <f>N147*H147</f>
        <v>0</v>
      </c>
      <c r="P147" s="37">
        <v>7.5000000000000002E-4</v>
      </c>
      <c r="Q147" s="37">
        <f>P147*H147</f>
        <v>0.23711249999999998</v>
      </c>
      <c r="R147" s="37">
        <v>0</v>
      </c>
      <c r="S147" s="38">
        <f>R147*H147</f>
        <v>0</v>
      </c>
      <c r="V147" s="6"/>
      <c r="W147" s="6"/>
      <c r="AQ147" s="39" t="s">
        <v>39</v>
      </c>
      <c r="AS147" s="39" t="s">
        <v>38</v>
      </c>
      <c r="AT147" s="39" t="s">
        <v>11</v>
      </c>
      <c r="AX147" s="40" t="s">
        <v>24</v>
      </c>
      <c r="BD147" s="27" t="e">
        <f>IF(M147="základní",#REF!,0)</f>
        <v>#REF!</v>
      </c>
      <c r="BE147" s="27">
        <f>IF(M147="snížená",#REF!,0)</f>
        <v>0</v>
      </c>
      <c r="BF147" s="27">
        <f>IF(M147="zákl. přenesená",#REF!,0)</f>
        <v>0</v>
      </c>
      <c r="BG147" s="27">
        <f>IF(M147="sníž. přenesená",#REF!,0)</f>
        <v>0</v>
      </c>
      <c r="BH147" s="27">
        <f>IF(M147="nulová",#REF!,0)</f>
        <v>0</v>
      </c>
      <c r="BI147" s="40" t="s">
        <v>10</v>
      </c>
      <c r="BJ147" s="27" t="e">
        <f>ROUND(#REF!*H147,2)</f>
        <v>#REF!</v>
      </c>
      <c r="BK147" s="40" t="s">
        <v>37</v>
      </c>
      <c r="BL147" s="39" t="s">
        <v>266</v>
      </c>
    </row>
    <row r="148" spans="2:64" s="2" customFormat="1" ht="78.75" x14ac:dyDescent="0.2">
      <c r="B148" s="5"/>
      <c r="D148" s="41"/>
      <c r="E148" s="40" t="s">
        <v>0</v>
      </c>
      <c r="F148" s="46" t="s">
        <v>316</v>
      </c>
      <c r="H148" s="42"/>
      <c r="K148" s="5"/>
      <c r="L148" s="43"/>
      <c r="M148" s="44"/>
      <c r="N148" s="44"/>
      <c r="O148" s="44"/>
      <c r="P148" s="44"/>
      <c r="Q148" s="44"/>
      <c r="R148" s="44"/>
      <c r="S148" s="45"/>
      <c r="V148" s="6"/>
      <c r="W148" s="6"/>
      <c r="AS148" s="40" t="s">
        <v>32</v>
      </c>
      <c r="AT148" s="40" t="s">
        <v>11</v>
      </c>
      <c r="AU148" s="2" t="s">
        <v>11</v>
      </c>
      <c r="AV148" s="2" t="s">
        <v>1</v>
      </c>
      <c r="AW148" s="2" t="s">
        <v>8</v>
      </c>
      <c r="AX148" s="40" t="s">
        <v>24</v>
      </c>
    </row>
    <row r="149" spans="2:64" s="2" customFormat="1" ht="78.75" x14ac:dyDescent="0.2">
      <c r="B149" s="5"/>
      <c r="D149" s="41"/>
      <c r="E149" s="40" t="s">
        <v>0</v>
      </c>
      <c r="F149" s="46" t="s">
        <v>317</v>
      </c>
      <c r="H149" s="42"/>
      <c r="K149" s="5"/>
      <c r="L149" s="43"/>
      <c r="M149" s="44"/>
      <c r="N149" s="44"/>
      <c r="O149" s="44"/>
      <c r="P149" s="44"/>
      <c r="Q149" s="44"/>
      <c r="R149" s="44"/>
      <c r="S149" s="45"/>
      <c r="V149" s="6"/>
      <c r="W149" s="6"/>
      <c r="AS149" s="40" t="s">
        <v>32</v>
      </c>
      <c r="AT149" s="40" t="s">
        <v>11</v>
      </c>
      <c r="AU149" s="2" t="s">
        <v>11</v>
      </c>
      <c r="AV149" s="2" t="s">
        <v>1</v>
      </c>
      <c r="AW149" s="2" t="s">
        <v>8</v>
      </c>
      <c r="AX149" s="40" t="s">
        <v>24</v>
      </c>
    </row>
    <row r="150" spans="2:64" s="2" customFormat="1" ht="24" x14ac:dyDescent="0.2">
      <c r="B150" s="29"/>
      <c r="C150" s="30" t="s">
        <v>267</v>
      </c>
      <c r="D150" s="30" t="s">
        <v>38</v>
      </c>
      <c r="E150" s="31" t="s">
        <v>268</v>
      </c>
      <c r="F150" s="47" t="s">
        <v>269</v>
      </c>
      <c r="G150" s="33" t="s">
        <v>30</v>
      </c>
      <c r="H150" s="34">
        <v>204.33</v>
      </c>
      <c r="I150" s="32" t="s">
        <v>0</v>
      </c>
      <c r="J150" s="53"/>
      <c r="K150" s="5"/>
      <c r="L150" s="35" t="s">
        <v>0</v>
      </c>
      <c r="M150" s="36" t="s">
        <v>3</v>
      </c>
      <c r="N150" s="37">
        <v>0</v>
      </c>
      <c r="O150" s="37">
        <f>N150*H150</f>
        <v>0</v>
      </c>
      <c r="P150" s="37">
        <v>1.2999999999999999E-4</v>
      </c>
      <c r="Q150" s="37">
        <f>P150*H150</f>
        <v>2.65629E-2</v>
      </c>
      <c r="R150" s="37">
        <v>0</v>
      </c>
      <c r="S150" s="38">
        <f>R150*H150</f>
        <v>0</v>
      </c>
      <c r="V150" s="6"/>
      <c r="W150" s="6"/>
      <c r="AQ150" s="39" t="s">
        <v>39</v>
      </c>
      <c r="AS150" s="39" t="s">
        <v>38</v>
      </c>
      <c r="AT150" s="39" t="s">
        <v>11</v>
      </c>
      <c r="AX150" s="40" t="s">
        <v>24</v>
      </c>
      <c r="BD150" s="27" t="e">
        <f>IF(M150="základní",#REF!,0)</f>
        <v>#REF!</v>
      </c>
      <c r="BE150" s="27">
        <f>IF(M150="snížená",#REF!,0)</f>
        <v>0</v>
      </c>
      <c r="BF150" s="27">
        <f>IF(M150="zákl. přenesená",#REF!,0)</f>
        <v>0</v>
      </c>
      <c r="BG150" s="27">
        <f>IF(M150="sníž. přenesená",#REF!,0)</f>
        <v>0</v>
      </c>
      <c r="BH150" s="27">
        <f>IF(M150="nulová",#REF!,0)</f>
        <v>0</v>
      </c>
      <c r="BI150" s="40" t="s">
        <v>10</v>
      </c>
      <c r="BJ150" s="27" t="e">
        <f>ROUND(#REF!*H150,2)</f>
        <v>#REF!</v>
      </c>
      <c r="BK150" s="40" t="s">
        <v>37</v>
      </c>
      <c r="BL150" s="39" t="s">
        <v>270</v>
      </c>
    </row>
    <row r="151" spans="2:64" s="2" customFormat="1" ht="247.5" x14ac:dyDescent="0.2">
      <c r="B151" s="5"/>
      <c r="D151" s="41"/>
      <c r="E151" s="40" t="s">
        <v>0</v>
      </c>
      <c r="F151" s="46" t="s">
        <v>318</v>
      </c>
      <c r="H151" s="40" t="s">
        <v>0</v>
      </c>
      <c r="K151" s="5"/>
      <c r="L151" s="43"/>
      <c r="M151" s="44"/>
      <c r="N151" s="44"/>
      <c r="O151" s="44"/>
      <c r="P151" s="44"/>
      <c r="Q151" s="44"/>
      <c r="R151" s="44"/>
      <c r="S151" s="45"/>
      <c r="V151" s="6"/>
      <c r="W151" s="6"/>
      <c r="AS151" s="40" t="s">
        <v>32</v>
      </c>
      <c r="AT151" s="40" t="s">
        <v>11</v>
      </c>
      <c r="AU151" s="2" t="s">
        <v>10</v>
      </c>
      <c r="AV151" s="2" t="s">
        <v>1</v>
      </c>
      <c r="AW151" s="2" t="s">
        <v>8</v>
      </c>
      <c r="AX151" s="40" t="s">
        <v>24</v>
      </c>
    </row>
    <row r="152" spans="2:64" s="17" customFormat="1" ht="12.75" x14ac:dyDescent="0.2">
      <c r="B152" s="18"/>
      <c r="D152" s="19" t="s">
        <v>7</v>
      </c>
      <c r="E152" s="28" t="s">
        <v>271</v>
      </c>
      <c r="F152" s="28" t="s">
        <v>272</v>
      </c>
      <c r="K152" s="18"/>
      <c r="L152" s="21"/>
      <c r="M152" s="22"/>
      <c r="N152" s="22"/>
      <c r="O152" s="23">
        <f>SUM(O153:O155)</f>
        <v>280.72034400000001</v>
      </c>
      <c r="P152" s="22"/>
      <c r="Q152" s="23">
        <f>SUM(Q153:Q155)</f>
        <v>1.0687976400000001</v>
      </c>
      <c r="R152" s="22"/>
      <c r="S152" s="24">
        <f>SUM(S153:S155)</f>
        <v>0</v>
      </c>
      <c r="V152" s="25"/>
      <c r="W152" s="25"/>
      <c r="AQ152" s="19" t="s">
        <v>11</v>
      </c>
      <c r="AS152" s="26" t="s">
        <v>7</v>
      </c>
      <c r="AT152" s="26" t="s">
        <v>10</v>
      </c>
      <c r="AX152" s="19" t="s">
        <v>24</v>
      </c>
      <c r="BJ152" s="27" t="e">
        <f>SUM(BJ153:BJ155)</f>
        <v>#REF!</v>
      </c>
    </row>
    <row r="153" spans="2:64" s="2" customFormat="1" ht="24" x14ac:dyDescent="0.2">
      <c r="B153" s="29"/>
      <c r="C153" s="30" t="s">
        <v>273</v>
      </c>
      <c r="D153" s="30" t="s">
        <v>27</v>
      </c>
      <c r="E153" s="31" t="s">
        <v>274</v>
      </c>
      <c r="F153" s="32" t="s">
        <v>275</v>
      </c>
      <c r="G153" s="33" t="s">
        <v>30</v>
      </c>
      <c r="H153" s="34">
        <v>1287.7080000000001</v>
      </c>
      <c r="I153" s="32" t="s">
        <v>31</v>
      </c>
      <c r="J153" s="53"/>
      <c r="K153" s="5"/>
      <c r="L153" s="35" t="s">
        <v>0</v>
      </c>
      <c r="M153" s="36" t="s">
        <v>3</v>
      </c>
      <c r="N153" s="37">
        <v>0.218</v>
      </c>
      <c r="O153" s="37">
        <f>N153*H153</f>
        <v>280.72034400000001</v>
      </c>
      <c r="P153" s="37">
        <v>8.3000000000000001E-4</v>
      </c>
      <c r="Q153" s="37">
        <f>P153*H153</f>
        <v>1.0687976400000001</v>
      </c>
      <c r="R153" s="37">
        <v>0</v>
      </c>
      <c r="S153" s="38">
        <f>R153*H153</f>
        <v>0</v>
      </c>
      <c r="V153" s="6"/>
      <c r="W153" s="6"/>
      <c r="AQ153" s="39" t="s">
        <v>37</v>
      </c>
      <c r="AS153" s="39" t="s">
        <v>27</v>
      </c>
      <c r="AT153" s="39" t="s">
        <v>11</v>
      </c>
      <c r="AX153" s="40" t="s">
        <v>24</v>
      </c>
      <c r="BD153" s="27" t="e">
        <f>IF(M153="základní",#REF!,0)</f>
        <v>#REF!</v>
      </c>
      <c r="BE153" s="27">
        <f>IF(M153="snížená",#REF!,0)</f>
        <v>0</v>
      </c>
      <c r="BF153" s="27">
        <f>IF(M153="zákl. přenesená",#REF!,0)</f>
        <v>0</v>
      </c>
      <c r="BG153" s="27">
        <f>IF(M153="sníž. přenesená",#REF!,0)</f>
        <v>0</v>
      </c>
      <c r="BH153" s="27">
        <f>IF(M153="nulová",#REF!,0)</f>
        <v>0</v>
      </c>
      <c r="BI153" s="40" t="s">
        <v>10</v>
      </c>
      <c r="BJ153" s="27" t="e">
        <f>ROUND(#REF!*H153,2)</f>
        <v>#REF!</v>
      </c>
      <c r="BK153" s="40" t="s">
        <v>37</v>
      </c>
      <c r="BL153" s="39" t="s">
        <v>276</v>
      </c>
    </row>
    <row r="154" spans="2:64" s="2" customFormat="1" ht="123.75" x14ac:dyDescent="0.2">
      <c r="B154" s="5"/>
      <c r="D154" s="41"/>
      <c r="E154" s="40" t="s">
        <v>0</v>
      </c>
      <c r="F154" s="46" t="s">
        <v>319</v>
      </c>
      <c r="H154" s="40" t="s">
        <v>0</v>
      </c>
      <c r="K154" s="5"/>
      <c r="L154" s="43"/>
      <c r="M154" s="44"/>
      <c r="N154" s="44"/>
      <c r="O154" s="44"/>
      <c r="P154" s="44"/>
      <c r="Q154" s="44"/>
      <c r="R154" s="44"/>
      <c r="S154" s="45"/>
      <c r="V154" s="6"/>
      <c r="W154" s="6"/>
      <c r="AS154" s="40" t="s">
        <v>32</v>
      </c>
      <c r="AT154" s="40" t="s">
        <v>11</v>
      </c>
      <c r="AU154" s="2" t="s">
        <v>10</v>
      </c>
      <c r="AV154" s="2" t="s">
        <v>1</v>
      </c>
      <c r="AW154" s="2" t="s">
        <v>8</v>
      </c>
      <c r="AX154" s="40" t="s">
        <v>24</v>
      </c>
    </row>
    <row r="155" spans="2:64" s="2" customFormat="1" ht="112.5" x14ac:dyDescent="0.2">
      <c r="B155" s="5"/>
      <c r="D155" s="41"/>
      <c r="E155" s="40" t="s">
        <v>0</v>
      </c>
      <c r="F155" s="46" t="s">
        <v>320</v>
      </c>
      <c r="H155" s="42"/>
      <c r="K155" s="5"/>
      <c r="L155" s="43"/>
      <c r="M155" s="44"/>
      <c r="N155" s="44"/>
      <c r="O155" s="44"/>
      <c r="P155" s="44"/>
      <c r="Q155" s="44"/>
      <c r="R155" s="44"/>
      <c r="S155" s="45"/>
      <c r="V155" s="6"/>
      <c r="W155" s="6"/>
      <c r="AS155" s="40" t="s">
        <v>32</v>
      </c>
      <c r="AT155" s="40" t="s">
        <v>11</v>
      </c>
      <c r="AU155" s="2" t="s">
        <v>11</v>
      </c>
      <c r="AV155" s="2" t="s">
        <v>1</v>
      </c>
      <c r="AW155" s="2" t="s">
        <v>8</v>
      </c>
      <c r="AX155" s="40" t="s">
        <v>24</v>
      </c>
    </row>
    <row r="156" spans="2:64" s="2" customFormat="1" ht="12" x14ac:dyDescent="0.2">
      <c r="B156" s="5"/>
      <c r="C156" s="59" t="s">
        <v>330</v>
      </c>
      <c r="D156" s="59" t="s">
        <v>27</v>
      </c>
      <c r="E156" s="60" t="s">
        <v>331</v>
      </c>
      <c r="F156" s="61" t="s">
        <v>332</v>
      </c>
      <c r="G156" s="62" t="s">
        <v>42</v>
      </c>
      <c r="H156" s="63">
        <v>1</v>
      </c>
      <c r="I156" s="64"/>
      <c r="J156" s="81"/>
      <c r="K156" s="5"/>
      <c r="L156" s="44"/>
      <c r="M156" s="44"/>
      <c r="N156" s="44"/>
      <c r="O156" s="44"/>
      <c r="P156" s="44"/>
      <c r="Q156" s="44"/>
      <c r="R156" s="44"/>
      <c r="S156" s="44"/>
      <c r="V156" s="6"/>
      <c r="W156" s="6"/>
      <c r="AS156" s="40"/>
      <c r="AT156" s="40"/>
      <c r="AX156" s="40"/>
    </row>
    <row r="157" spans="2:64" s="2" customFormat="1" ht="101.25" x14ac:dyDescent="0.2">
      <c r="B157" s="5"/>
      <c r="D157" s="41"/>
      <c r="E157" s="40"/>
      <c r="F157" s="46" t="s">
        <v>333</v>
      </c>
      <c r="H157" s="42"/>
      <c r="K157" s="5"/>
      <c r="L157" s="44"/>
      <c r="M157" s="44"/>
      <c r="N157" s="44"/>
      <c r="O157" s="44"/>
      <c r="P157" s="44"/>
      <c r="Q157" s="44"/>
      <c r="R157" s="44"/>
      <c r="S157" s="44"/>
      <c r="V157" s="6"/>
      <c r="W157" s="6"/>
      <c r="AS157" s="40"/>
      <c r="AT157" s="40"/>
      <c r="AX157" s="40"/>
    </row>
    <row r="158" spans="2:64" s="2" customFormat="1" ht="6.95" customHeight="1" x14ac:dyDescent="0.2">
      <c r="B158" s="55"/>
      <c r="C158" s="56"/>
      <c r="D158" s="56"/>
      <c r="E158" s="56"/>
      <c r="F158" s="56"/>
      <c r="G158" s="56"/>
      <c r="H158" s="56"/>
      <c r="I158" s="56"/>
      <c r="J158" s="85"/>
      <c r="K158" s="5"/>
      <c r="V158" s="6"/>
      <c r="W158" s="6"/>
    </row>
    <row r="161" spans="1:12" x14ac:dyDescent="0.2">
      <c r="A161" s="2"/>
      <c r="B161" s="3"/>
      <c r="C161" s="4"/>
      <c r="D161" s="4"/>
      <c r="E161" s="4"/>
      <c r="F161" s="4"/>
      <c r="G161" s="4"/>
      <c r="H161" s="4"/>
      <c r="I161" s="4"/>
      <c r="J161" s="86"/>
      <c r="K161" s="5"/>
    </row>
    <row r="162" spans="1:12" ht="18" x14ac:dyDescent="0.2">
      <c r="A162" s="2"/>
      <c r="B162" s="5"/>
      <c r="C162" s="7" t="s">
        <v>321</v>
      </c>
      <c r="D162" s="2"/>
      <c r="E162" s="2"/>
      <c r="F162" s="2"/>
      <c r="G162" s="2"/>
      <c r="H162" s="2"/>
      <c r="I162" s="2"/>
      <c r="J162" s="2"/>
      <c r="K162" s="5"/>
    </row>
    <row r="163" spans="1:12" x14ac:dyDescent="0.2">
      <c r="A163" s="2"/>
      <c r="B163" s="5"/>
      <c r="C163" s="2"/>
      <c r="D163" s="2"/>
      <c r="E163" s="2"/>
      <c r="F163" s="2"/>
      <c r="G163" s="2"/>
      <c r="H163" s="2"/>
      <c r="I163" s="2"/>
      <c r="J163" s="2"/>
      <c r="K163" s="5"/>
    </row>
    <row r="164" spans="1:12" ht="24" x14ac:dyDescent="0.2">
      <c r="A164" s="8"/>
      <c r="B164" s="9"/>
      <c r="C164" s="10" t="s">
        <v>12</v>
      </c>
      <c r="D164" s="11" t="s">
        <v>6</v>
      </c>
      <c r="E164" s="11" t="s">
        <v>4</v>
      </c>
      <c r="F164" s="11" t="s">
        <v>5</v>
      </c>
      <c r="G164" s="11" t="s">
        <v>13</v>
      </c>
      <c r="H164" s="11" t="s">
        <v>14</v>
      </c>
      <c r="I164" s="12" t="s">
        <v>15</v>
      </c>
      <c r="J164" s="80"/>
      <c r="K164" s="9"/>
    </row>
    <row r="165" spans="1:12" ht="15" x14ac:dyDescent="0.2">
      <c r="A165" s="17"/>
      <c r="B165" s="18"/>
      <c r="C165" s="17"/>
      <c r="D165" s="19" t="s">
        <v>7</v>
      </c>
      <c r="E165" s="20" t="s">
        <v>22</v>
      </c>
      <c r="F165" s="20" t="s">
        <v>23</v>
      </c>
      <c r="G165" s="17"/>
      <c r="H165" s="17"/>
      <c r="I165" s="17"/>
      <c r="J165" s="17"/>
      <c r="K165" s="18"/>
    </row>
    <row r="166" spans="1:12" ht="12.75" x14ac:dyDescent="0.2">
      <c r="A166" s="17"/>
      <c r="B166" s="18"/>
      <c r="C166" s="17"/>
      <c r="D166" s="19" t="s">
        <v>7</v>
      </c>
      <c r="E166" s="28" t="s">
        <v>25</v>
      </c>
      <c r="F166" s="28" t="s">
        <v>26</v>
      </c>
      <c r="G166" s="17"/>
      <c r="H166" s="17"/>
      <c r="I166" s="17"/>
      <c r="J166" s="17"/>
      <c r="K166" s="18"/>
    </row>
    <row r="167" spans="1:12" ht="48" x14ac:dyDescent="0.2">
      <c r="A167" s="2"/>
      <c r="B167" s="29"/>
      <c r="C167" s="30" t="s">
        <v>10</v>
      </c>
      <c r="D167" s="30" t="s">
        <v>27</v>
      </c>
      <c r="E167" s="31" t="s">
        <v>9</v>
      </c>
      <c r="F167" s="32" t="s">
        <v>277</v>
      </c>
      <c r="G167" s="33" t="s">
        <v>0</v>
      </c>
      <c r="H167" s="34">
        <v>0</v>
      </c>
      <c r="I167" s="32" t="s">
        <v>0</v>
      </c>
      <c r="J167" s="53"/>
      <c r="K167" s="5"/>
    </row>
    <row r="168" spans="1:12" ht="12" x14ac:dyDescent="0.2">
      <c r="A168" s="2"/>
      <c r="B168" s="29"/>
      <c r="C168" s="59" t="s">
        <v>323</v>
      </c>
      <c r="D168" s="59" t="s">
        <v>27</v>
      </c>
      <c r="E168" s="60" t="s">
        <v>324</v>
      </c>
      <c r="F168" s="61" t="s">
        <v>325</v>
      </c>
      <c r="G168" s="62" t="s">
        <v>0</v>
      </c>
      <c r="H168" s="63">
        <v>0</v>
      </c>
      <c r="I168" s="64"/>
      <c r="J168" s="53"/>
      <c r="K168" s="5"/>
    </row>
    <row r="169" spans="1:12" ht="12.75" x14ac:dyDescent="0.2">
      <c r="A169" s="17"/>
      <c r="B169" s="18"/>
      <c r="C169" s="65"/>
      <c r="D169" s="66" t="s">
        <v>7</v>
      </c>
      <c r="E169" s="67" t="s">
        <v>253</v>
      </c>
      <c r="F169" s="67" t="s">
        <v>254</v>
      </c>
      <c r="G169" s="65"/>
      <c r="H169" s="65"/>
      <c r="I169" s="84"/>
      <c r="J169" s="87"/>
      <c r="K169" s="68"/>
      <c r="L169" s="65"/>
    </row>
    <row r="170" spans="1:12" ht="24" x14ac:dyDescent="0.2">
      <c r="A170" s="17"/>
      <c r="B170" s="18"/>
      <c r="C170" s="59" t="s">
        <v>40</v>
      </c>
      <c r="D170" s="59" t="s">
        <v>27</v>
      </c>
      <c r="E170" s="60" t="s">
        <v>256</v>
      </c>
      <c r="F170" s="61" t="s">
        <v>257</v>
      </c>
      <c r="G170" s="62" t="s">
        <v>30</v>
      </c>
      <c r="H170" s="63">
        <v>1608.9739999999999</v>
      </c>
      <c r="I170" s="61" t="s">
        <v>31</v>
      </c>
      <c r="J170" s="87"/>
      <c r="K170" s="81"/>
      <c r="L170" s="83" t="s">
        <v>31</v>
      </c>
    </row>
    <row r="171" spans="1:12" ht="157.5" x14ac:dyDescent="0.2">
      <c r="A171" s="17"/>
      <c r="B171" s="18"/>
      <c r="C171" s="59"/>
      <c r="D171" s="59"/>
      <c r="E171" s="60"/>
      <c r="F171" s="46" t="s">
        <v>314</v>
      </c>
      <c r="G171" s="62"/>
      <c r="H171" s="63"/>
      <c r="I171" s="61"/>
      <c r="J171" s="87"/>
      <c r="K171" s="22"/>
    </row>
    <row r="172" spans="1:12" ht="12" x14ac:dyDescent="0.2">
      <c r="B172" s="75"/>
      <c r="C172" s="69" t="s">
        <v>334</v>
      </c>
      <c r="D172" s="69" t="s">
        <v>38</v>
      </c>
      <c r="E172" s="70" t="s">
        <v>335</v>
      </c>
      <c r="F172" s="71" t="s">
        <v>336</v>
      </c>
      <c r="G172" s="72" t="s">
        <v>42</v>
      </c>
      <c r="H172" s="73">
        <v>84794.15</v>
      </c>
      <c r="I172" s="74"/>
      <c r="J172" s="87"/>
    </row>
    <row r="173" spans="1:12" ht="67.5" x14ac:dyDescent="0.2">
      <c r="B173" s="75"/>
      <c r="C173" s="78"/>
      <c r="D173" s="78"/>
      <c r="E173" s="78"/>
      <c r="F173" s="79" t="s">
        <v>315</v>
      </c>
      <c r="G173" s="78"/>
      <c r="H173" s="78"/>
      <c r="I173" s="78"/>
      <c r="J173" s="87"/>
    </row>
    <row r="174" spans="1:12" ht="24" x14ac:dyDescent="0.2">
      <c r="B174" s="75"/>
      <c r="C174" s="59" t="s">
        <v>41</v>
      </c>
      <c r="D174" s="59" t="s">
        <v>27</v>
      </c>
      <c r="E174" s="60" t="s">
        <v>262</v>
      </c>
      <c r="F174" s="61" t="s">
        <v>263</v>
      </c>
      <c r="G174" s="62" t="s">
        <v>30</v>
      </c>
      <c r="H174" s="63">
        <v>48.475999999999999</v>
      </c>
      <c r="I174" s="32" t="s">
        <v>31</v>
      </c>
      <c r="J174" s="87"/>
    </row>
    <row r="175" spans="1:12" ht="157.5" x14ac:dyDescent="0.2">
      <c r="B175" s="75"/>
      <c r="C175" s="78"/>
      <c r="D175" s="78"/>
      <c r="E175" s="78"/>
      <c r="F175" s="79" t="s">
        <v>314</v>
      </c>
      <c r="G175" s="78"/>
      <c r="H175" s="78"/>
      <c r="I175" s="78"/>
      <c r="J175" s="87"/>
    </row>
    <row r="176" spans="1:12" ht="12" x14ac:dyDescent="0.2">
      <c r="B176" s="75"/>
      <c r="C176" s="69" t="s">
        <v>337</v>
      </c>
      <c r="D176" s="69" t="s">
        <v>38</v>
      </c>
      <c r="E176" s="70" t="s">
        <v>338</v>
      </c>
      <c r="F176" s="71" t="s">
        <v>339</v>
      </c>
      <c r="G176" s="72" t="s">
        <v>42</v>
      </c>
      <c r="H176" s="73">
        <v>6006.85</v>
      </c>
      <c r="I176" s="74"/>
      <c r="J176" s="87"/>
    </row>
    <row r="177" spans="2:10" ht="78.75" x14ac:dyDescent="0.2">
      <c r="B177" s="75"/>
      <c r="C177" s="78"/>
      <c r="D177" s="78"/>
      <c r="E177" s="78"/>
      <c r="F177" s="79" t="s">
        <v>316</v>
      </c>
      <c r="G177" s="78"/>
      <c r="H177" s="78"/>
      <c r="I177" s="78"/>
      <c r="J177" s="87"/>
    </row>
    <row r="178" spans="2:10" ht="78.75" x14ac:dyDescent="0.2">
      <c r="B178" s="75"/>
      <c r="C178" s="78"/>
      <c r="D178" s="78"/>
      <c r="E178" s="78"/>
      <c r="F178" s="79" t="s">
        <v>317</v>
      </c>
      <c r="G178" s="78"/>
      <c r="H178" s="78"/>
      <c r="I178" s="78"/>
      <c r="J178" s="87"/>
    </row>
    <row r="179" spans="2:10" ht="12" x14ac:dyDescent="0.2">
      <c r="B179" s="76"/>
      <c r="C179" s="77"/>
      <c r="D179" s="77"/>
      <c r="E179" s="77"/>
      <c r="F179" s="77"/>
      <c r="G179" s="77"/>
      <c r="H179" s="77"/>
      <c r="I179" s="77"/>
      <c r="J179" s="88"/>
    </row>
  </sheetData>
  <autoFilter ref="C6:I155"/>
  <pageMargins left="0.39374999999999999" right="0.39374999999999999" top="0.39374999999999999" bottom="0.39374999999999999" header="0" footer="0"/>
  <pageSetup paperSize="9"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01.1 - Stavební část - in...</vt:lpstr>
      <vt:lpstr>'01.1 - Stavební část - in...'!Názvy_tisku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DESKTOP-1R0RIJI\PC</dc:creator>
  <cp:lastModifiedBy>Uživatel</cp:lastModifiedBy>
  <dcterms:created xsi:type="dcterms:W3CDTF">2019-10-25T12:59:33Z</dcterms:created>
  <dcterms:modified xsi:type="dcterms:W3CDTF">2019-12-16T14:55:25Z</dcterms:modified>
</cp:coreProperties>
</file>